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GRANT\Budget Worksheets\"/>
    </mc:Choice>
  </mc:AlternateContent>
  <bookViews>
    <workbookView xWindow="0" yWindow="600" windowWidth="28800" windowHeight="12285" activeTab="1"/>
  </bookViews>
  <sheets>
    <sheet name="(1) START" sheetId="6" r:id="rId1"/>
    <sheet name="(2) MUNIS" sheetId="3" r:id="rId2"/>
    <sheet name="(3) Budget Narrative" sheetId="4" r:id="rId3"/>
    <sheet name="(4) Program Budget" sheetId="5" r:id="rId4"/>
    <sheet name="Benefits Calculation" sheetId="8" r:id="rId5"/>
    <sheet name="Wage Calculator" sheetId="9" r:id="rId6"/>
    <sheet name="Acct Svs Import" sheetId="10" r:id="rId7"/>
  </sheets>
  <definedNames>
    <definedName name="_xlnm.Print_Area" localSheetId="1">'(2) MUNIS'!$A$1:$Z$45</definedName>
    <definedName name="_xlnm.Print_Area" localSheetId="2">'(3) Budget Narrative'!$A$1:$F$49</definedName>
    <definedName name="_xlnm.Print_Titles" localSheetId="2">'(3) Budget Narrative'!$1:$6</definedName>
  </definedNames>
  <calcPr calcId="162913"/>
</workbook>
</file>

<file path=xl/calcChain.xml><?xml version="1.0" encoding="utf-8"?>
<calcChain xmlns="http://schemas.openxmlformats.org/spreadsheetml/2006/main">
  <c r="E3" i="5" l="1"/>
  <c r="F9" i="10" l="1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8" i="10"/>
  <c r="E41" i="10"/>
  <c r="E40" i="10"/>
  <c r="E39" i="10"/>
  <c r="E37" i="10"/>
  <c r="E36" i="10"/>
  <c r="E35" i="10"/>
  <c r="E34" i="10"/>
  <c r="E33" i="10"/>
  <c r="E31" i="10"/>
  <c r="E30" i="10"/>
  <c r="E29" i="10"/>
  <c r="E28" i="10"/>
  <c r="E27" i="10"/>
  <c r="E26" i="10"/>
  <c r="H26" i="10" s="1"/>
  <c r="E21" i="10"/>
  <c r="E22" i="10"/>
  <c r="E23" i="10"/>
  <c r="E24" i="10"/>
  <c r="E25" i="10"/>
  <c r="E20" i="10"/>
  <c r="E14" i="10"/>
  <c r="E15" i="10"/>
  <c r="H15" i="10" s="1"/>
  <c r="E16" i="10"/>
  <c r="E17" i="10"/>
  <c r="E18" i="10"/>
  <c r="E19" i="10"/>
  <c r="E13" i="10"/>
  <c r="E12" i="10"/>
  <c r="E11" i="10"/>
  <c r="E10" i="10"/>
  <c r="E9" i="10"/>
  <c r="E8" i="10"/>
  <c r="D41" i="10"/>
  <c r="D40" i="10"/>
  <c r="D39" i="10"/>
  <c r="D38" i="10"/>
  <c r="D37" i="10"/>
  <c r="D36" i="10"/>
  <c r="H36" i="10" s="1"/>
  <c r="D35" i="10"/>
  <c r="D33" i="10"/>
  <c r="D34" i="10"/>
  <c r="D32" i="10"/>
  <c r="D31" i="10"/>
  <c r="D30" i="10"/>
  <c r="D29" i="10"/>
  <c r="D28" i="10"/>
  <c r="H28" i="10" s="1"/>
  <c r="D27" i="10"/>
  <c r="D26" i="10"/>
  <c r="D21" i="10"/>
  <c r="D22" i="10"/>
  <c r="D23" i="10"/>
  <c r="D24" i="10"/>
  <c r="D25" i="10"/>
  <c r="D20" i="10"/>
  <c r="H20" i="10" s="1"/>
  <c r="D14" i="10"/>
  <c r="D15" i="10"/>
  <c r="D16" i="10"/>
  <c r="D17" i="10"/>
  <c r="D18" i="10"/>
  <c r="D19" i="10"/>
  <c r="D13" i="10"/>
  <c r="D9" i="10"/>
  <c r="D10" i="10"/>
  <c r="D11" i="10"/>
  <c r="D12" i="10"/>
  <c r="H12" i="10" s="1"/>
  <c r="D8" i="10"/>
  <c r="H8" i="10" s="1"/>
  <c r="H9" i="10" l="1"/>
  <c r="H29" i="10"/>
  <c r="H37" i="10"/>
  <c r="H10" i="10"/>
  <c r="H19" i="10"/>
  <c r="H24" i="10"/>
  <c r="H30" i="10"/>
  <c r="H21" i="10"/>
  <c r="H41" i="10"/>
  <c r="H33" i="10"/>
  <c r="H23" i="10"/>
  <c r="H18" i="10"/>
  <c r="H17" i="10"/>
  <c r="H22" i="10"/>
  <c r="H40" i="10"/>
  <c r="H31" i="10"/>
  <c r="H39" i="10"/>
  <c r="H16" i="10"/>
  <c r="H13" i="10"/>
  <c r="H25" i="10"/>
  <c r="H11" i="10"/>
  <c r="H14" i="10"/>
  <c r="H27" i="10"/>
  <c r="H35" i="10"/>
  <c r="H34" i="10"/>
  <c r="H11" i="8"/>
  <c r="F43" i="5"/>
  <c r="H48" i="5"/>
  <c r="G48" i="5"/>
  <c r="H47" i="5"/>
  <c r="G47" i="5"/>
  <c r="F48" i="5"/>
  <c r="F47" i="5"/>
  <c r="E42" i="4"/>
  <c r="E45" i="3"/>
  <c r="D45" i="3"/>
  <c r="E37" i="3"/>
  <c r="D37" i="3"/>
  <c r="E4" i="3"/>
  <c r="D4" i="3"/>
  <c r="F34" i="5"/>
  <c r="H34" i="5"/>
  <c r="J34" i="4"/>
  <c r="I34" i="4"/>
  <c r="J35" i="4"/>
  <c r="I35" i="4"/>
  <c r="G34" i="5"/>
  <c r="L45" i="4"/>
  <c r="L41" i="4"/>
  <c r="L36" i="4"/>
  <c r="L30" i="4"/>
  <c r="L22" i="4"/>
  <c r="L14" i="4"/>
  <c r="L7" i="4"/>
  <c r="L49" i="4"/>
  <c r="E47" i="4"/>
  <c r="E46" i="4"/>
  <c r="E40" i="4"/>
  <c r="F46" i="5"/>
  <c r="H11" i="5"/>
  <c r="G11" i="5"/>
  <c r="E8" i="8"/>
  <c r="J16" i="4"/>
  <c r="I16" i="4"/>
  <c r="E41" i="4"/>
  <c r="J29" i="4"/>
  <c r="I29" i="4"/>
  <c r="J33" i="4"/>
  <c r="I33" i="4"/>
  <c r="J40" i="4"/>
  <c r="I40" i="4"/>
  <c r="J44" i="4"/>
  <c r="C12" i="6"/>
  <c r="C15" i="6"/>
  <c r="C14" i="6" s="1"/>
  <c r="J47" i="4"/>
  <c r="I47" i="4"/>
  <c r="J46" i="4"/>
  <c r="I46" i="4"/>
  <c r="J43" i="4"/>
  <c r="I43" i="4"/>
  <c r="J42" i="4"/>
  <c r="I42" i="4"/>
  <c r="J39" i="4"/>
  <c r="I39" i="4"/>
  <c r="J38" i="4"/>
  <c r="I38" i="4"/>
  <c r="J32" i="4"/>
  <c r="I32" i="4"/>
  <c r="J31" i="4"/>
  <c r="I31" i="4"/>
  <c r="J21" i="4"/>
  <c r="I21" i="4"/>
  <c r="J20" i="4"/>
  <c r="I20" i="4"/>
  <c r="J19" i="4"/>
  <c r="I19" i="4"/>
  <c r="J18" i="4"/>
  <c r="I18" i="4"/>
  <c r="J17" i="4"/>
  <c r="I17" i="4"/>
  <c r="J15" i="4"/>
  <c r="I15" i="4"/>
  <c r="J48" i="4"/>
  <c r="I48" i="4"/>
  <c r="J13" i="4"/>
  <c r="I13" i="4"/>
  <c r="J12" i="4"/>
  <c r="I12" i="4"/>
  <c r="J9" i="4"/>
  <c r="I9" i="4"/>
  <c r="J8" i="4"/>
  <c r="I8" i="4"/>
  <c r="J24" i="4"/>
  <c r="J25" i="4"/>
  <c r="J26" i="4"/>
  <c r="J27" i="4"/>
  <c r="J28" i="4"/>
  <c r="J23" i="4"/>
  <c r="J37" i="4"/>
  <c r="E30" i="4"/>
  <c r="E41" i="3"/>
  <c r="E32" i="3"/>
  <c r="E26" i="3"/>
  <c r="E18" i="3"/>
  <c r="E10" i="3"/>
  <c r="D10" i="3"/>
  <c r="F14" i="5"/>
  <c r="D18" i="3"/>
  <c r="F22" i="5"/>
  <c r="D26" i="3"/>
  <c r="F30" i="5"/>
  <c r="D32" i="3"/>
  <c r="F36" i="5"/>
  <c r="H29" i="5"/>
  <c r="G29" i="5"/>
  <c r="H13" i="9"/>
  <c r="H15" i="9"/>
  <c r="F13" i="9"/>
  <c r="F15" i="9" s="1"/>
  <c r="D13" i="9"/>
  <c r="B13" i="9"/>
  <c r="B15" i="9" s="1"/>
  <c r="N8" i="8"/>
  <c r="K8" i="8"/>
  <c r="H8" i="8"/>
  <c r="I12" i="8"/>
  <c r="B8" i="8"/>
  <c r="C12" i="8"/>
  <c r="B17" i="8"/>
  <c r="E17" i="8"/>
  <c r="H17" i="8"/>
  <c r="K17" i="8"/>
  <c r="N17" i="8"/>
  <c r="F40" i="5"/>
  <c r="H58" i="5"/>
  <c r="E4" i="5"/>
  <c r="E2" i="5"/>
  <c r="H13" i="5"/>
  <c r="E7" i="4"/>
  <c r="H10" i="5"/>
  <c r="H12" i="5"/>
  <c r="H9" i="5"/>
  <c r="H16" i="5"/>
  <c r="H17" i="5"/>
  <c r="H18" i="5"/>
  <c r="H19" i="5"/>
  <c r="H20" i="5"/>
  <c r="H21" i="5"/>
  <c r="H15" i="5"/>
  <c r="H14" i="5"/>
  <c r="G14" i="5"/>
  <c r="H32" i="5"/>
  <c r="H31" i="5"/>
  <c r="G31" i="5"/>
  <c r="H33" i="5"/>
  <c r="H35" i="5"/>
  <c r="H39" i="5"/>
  <c r="H38" i="5"/>
  <c r="H41" i="5"/>
  <c r="H42" i="5"/>
  <c r="E14" i="4"/>
  <c r="I14" i="4"/>
  <c r="H46" i="5"/>
  <c r="H50" i="5"/>
  <c r="H51" i="5"/>
  <c r="F44" i="5"/>
  <c r="H44" i="5"/>
  <c r="F51" i="5"/>
  <c r="F50" i="5"/>
  <c r="F45" i="5"/>
  <c r="F42" i="5"/>
  <c r="F41" i="5"/>
  <c r="D41" i="3"/>
  <c r="F49" i="5"/>
  <c r="F8" i="5"/>
  <c r="F29" i="5"/>
  <c r="F33" i="5"/>
  <c r="F35" i="5"/>
  <c r="F31" i="5"/>
  <c r="F28" i="5"/>
  <c r="F27" i="5"/>
  <c r="F26" i="5"/>
  <c r="F25" i="5"/>
  <c r="F24" i="5"/>
  <c r="F23" i="5"/>
  <c r="F21" i="5"/>
  <c r="F20" i="5"/>
  <c r="F19" i="5"/>
  <c r="F18" i="5"/>
  <c r="F17" i="5"/>
  <c r="F16" i="5"/>
  <c r="F15" i="5"/>
  <c r="F13" i="5"/>
  <c r="F12" i="5"/>
  <c r="F11" i="5"/>
  <c r="F10" i="5"/>
  <c r="F9" i="5"/>
  <c r="F32" i="5"/>
  <c r="F37" i="5"/>
  <c r="F38" i="5"/>
  <c r="F39" i="5"/>
  <c r="E45" i="4"/>
  <c r="F52" i="5"/>
  <c r="I16" i="8"/>
  <c r="F15" i="8"/>
  <c r="F11" i="8"/>
  <c r="F13" i="8"/>
  <c r="F14" i="8"/>
  <c r="F16" i="8"/>
  <c r="F12" i="8"/>
  <c r="O13" i="8"/>
  <c r="O16" i="8"/>
  <c r="O11" i="8"/>
  <c r="O14" i="8"/>
  <c r="O15" i="8"/>
  <c r="O12" i="8"/>
  <c r="L16" i="8"/>
  <c r="L14" i="8"/>
  <c r="L11" i="8"/>
  <c r="L13" i="8"/>
  <c r="L15" i="8"/>
  <c r="L12" i="8"/>
  <c r="J36" i="4"/>
  <c r="J45" i="4"/>
  <c r="I45" i="4"/>
  <c r="G51" i="5"/>
  <c r="G42" i="5"/>
  <c r="G19" i="5"/>
  <c r="G20" i="5"/>
  <c r="G46" i="5"/>
  <c r="G33" i="5"/>
  <c r="G12" i="5"/>
  <c r="G41" i="5"/>
  <c r="J41" i="4"/>
  <c r="I41" i="4"/>
  <c r="G9" i="5"/>
  <c r="J30" i="4"/>
  <c r="I30" i="4"/>
  <c r="G38" i="5"/>
  <c r="G50" i="5"/>
  <c r="H19" i="9"/>
  <c r="G39" i="5"/>
  <c r="J22" i="4"/>
  <c r="J14" i="4"/>
  <c r="G21" i="5"/>
  <c r="G13" i="5"/>
  <c r="G17" i="5"/>
  <c r="G44" i="5"/>
  <c r="H49" i="5"/>
  <c r="G49" i="5"/>
  <c r="G35" i="5"/>
  <c r="G18" i="5"/>
  <c r="H40" i="5"/>
  <c r="G40" i="5"/>
  <c r="G32" i="5"/>
  <c r="G16" i="5"/>
  <c r="G10" i="5"/>
  <c r="J7" i="4"/>
  <c r="O17" i="8"/>
  <c r="L17" i="8"/>
  <c r="I7" i="4"/>
  <c r="J49" i="4"/>
  <c r="I11" i="8"/>
  <c r="G15" i="5"/>
  <c r="I13" i="8"/>
  <c r="I14" i="8"/>
  <c r="I15" i="8"/>
  <c r="F17" i="8"/>
  <c r="Q12" i="8"/>
  <c r="H8" i="5"/>
  <c r="G8" i="5"/>
  <c r="H30" i="5"/>
  <c r="G30" i="5"/>
  <c r="C11" i="8"/>
  <c r="Q8" i="8"/>
  <c r="C15" i="8"/>
  <c r="C14" i="8"/>
  <c r="C16" i="8"/>
  <c r="Q16" i="8"/>
  <c r="C13" i="8"/>
  <c r="Q13" i="8"/>
  <c r="Q14" i="8"/>
  <c r="E26" i="4"/>
  <c r="E28" i="4"/>
  <c r="H28" i="5"/>
  <c r="G28" i="5"/>
  <c r="E24" i="4"/>
  <c r="I24" i="4"/>
  <c r="E25" i="4"/>
  <c r="I25" i="4"/>
  <c r="I17" i="8"/>
  <c r="Q15" i="8"/>
  <c r="Q11" i="8"/>
  <c r="C17" i="8"/>
  <c r="I26" i="4"/>
  <c r="H26" i="5"/>
  <c r="G26" i="5"/>
  <c r="I28" i="4"/>
  <c r="H25" i="5"/>
  <c r="G25" i="5"/>
  <c r="H24" i="5"/>
  <c r="G24" i="5"/>
  <c r="E27" i="4"/>
  <c r="Q17" i="8"/>
  <c r="E23" i="4"/>
  <c r="I27" i="4"/>
  <c r="H27" i="5"/>
  <c r="G27" i="5"/>
  <c r="E22" i="4"/>
  <c r="H23" i="5"/>
  <c r="I23" i="4"/>
  <c r="G23" i="5"/>
  <c r="H22" i="5"/>
  <c r="G22" i="5"/>
  <c r="I22" i="4"/>
  <c r="H45" i="5" l="1"/>
  <c r="E44" i="4"/>
  <c r="D19" i="9"/>
  <c r="B19" i="9"/>
  <c r="F19" i="9"/>
  <c r="D15" i="9"/>
  <c r="E38" i="10" l="1"/>
  <c r="H38" i="10" s="1"/>
  <c r="I44" i="4"/>
  <c r="E37" i="4"/>
  <c r="G45" i="5"/>
  <c r="J19" i="9"/>
  <c r="E32" i="10" l="1"/>
  <c r="H32" i="10" s="1"/>
  <c r="E36" i="4"/>
  <c r="H37" i="5"/>
  <c r="I37" i="4"/>
  <c r="I36" i="4" l="1"/>
  <c r="E49" i="4"/>
  <c r="E51" i="4" s="1"/>
  <c r="H36" i="5"/>
  <c r="G37" i="5"/>
  <c r="H43" i="5" l="1"/>
  <c r="H52" i="5" s="1"/>
  <c r="G52" i="5" s="1"/>
  <c r="G36" i="5"/>
  <c r="G43" i="5" s="1"/>
</calcChain>
</file>

<file path=xl/comments1.xml><?xml version="1.0" encoding="utf-8"?>
<comments xmlns="http://schemas.openxmlformats.org/spreadsheetml/2006/main">
  <authors>
    <author>Herbert, Nicole R.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>are certified employees who are subject to TRS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>includes exempt management employees who are subject to TRS. Management employees in this category must hold a teaching certificate as a condition of employment.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are certified employees who are subject to TRS.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are certified employees who are subject to TRS.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includes payment to certificated staff for
Student Activity Sponsorship (SAS) contracts.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MOAs (Memorandums of Agreement) are certified employee contracts where a service is provided (by the employee) in exchange for a lump sum payment at the completion of the contract.  Stipends are payments made to certified staff who voluntarily participate in a district initiated activity or meeting that occurs after the regular workday or on weekends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exempt management employees subject to PERS.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>are benefited classified employees who are subject to PERS. Included here are secretaries, aides, after-school program coordinators and other similar positions.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is used for hourly employees who work more than 8 hours per day or more than 40 hours per week (ESSA or Exempt Hourly) or more than 40 hours per week (substitutes or temporaries)</t>
        </r>
      </text>
    </comment>
    <comment ref="G18" authorId="0" shapeId="0">
      <text>
        <r>
          <rPr>
            <sz val="9"/>
            <color indexed="81"/>
            <rFont val="Arial"/>
            <family val="2"/>
          </rPr>
          <t>is payments to regular classified employees for Student Activity Sponsorship (SAS) contracts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 xml:space="preserve">is payments to temporary employees for Student Activity Sponsorship (SAS) contracts. 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are substitutes who are filling in for certified staff. The substitute does not necessarily have to be certified. These positions are not subject to PERS or TRS.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>personnel who provide direct instruction for students or inservices training, not on payroll OR services that can only performed by a person with special skills &amp; knowledge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>includes expenses associated with travel for business.. This includes registration fees, airfare, hotel, per diem, and incidentals (i.e. taxi fare,
parking fees).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You should code the use of personal vehicles for transportation within the school district here.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>includes transportation and related costs (hotel, per diem for chaperones) of extra-curricular travel for students and their chaperones. This includes bussing for in district travel as well as out of district travel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>expenditures for rentals, repair and maintenance services, advertising, printing, and cellular phone service</t>
        </r>
      </text>
    </comment>
    <comment ref="G37" authorId="0" shapeId="0">
      <text>
        <r>
          <rPr>
            <sz val="9"/>
            <color indexed="81"/>
            <rFont val="Tahoma"/>
            <family val="2"/>
          </rPr>
          <t>teaching, janitorial, office supplies, vehicle gas, food, milk, etc.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>includes items purchased which may have a useful life of more than one year and/or cost more than $499, but do not meet the capitalization threshold set by the District of $5,000. Code items such as CDs, jump drives, cables, monitor stands, e-readers, tablets, printers, copiers, software costs, and cloud-based applications here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includes items purchased which may have a useful life of more than one year and/or cost more than $499, but do not meet the capitalization threshold set by the District of $5,000. Code items such as shop tools, office, furniture, athletic equipment, etc.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Included in the tuition object are expenditures to reimburse other schools which educate a student</t>
        </r>
      </text>
    </comment>
    <comment ref="G42" authorId="0" shapeId="0">
      <text>
        <r>
          <rPr>
            <sz val="9"/>
            <color indexed="81"/>
            <rFont val="Tahoma"/>
            <family val="2"/>
          </rPr>
          <t>expenditures by the school district for the meals and lodging of students in a private home or other facility when such students are required to live away from home to attend school on a regular basis. Included are payments and allowances to boarding home and RSVP students and short-term vocational education lodging costs. As a general rule, the District has no
expenditures that fit into this category.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dues to professional organizations &amp; fees paid to financial institutes</t>
        </r>
      </text>
    </comment>
  </commentList>
</comments>
</file>

<file path=xl/sharedStrings.xml><?xml version="1.0" encoding="utf-8"?>
<sst xmlns="http://schemas.openxmlformats.org/spreadsheetml/2006/main" count="359" uniqueCount="195">
  <si>
    <t>Supplemental Pay for Certified</t>
  </si>
  <si>
    <t>Support Staff</t>
  </si>
  <si>
    <t>Overtime</t>
  </si>
  <si>
    <t>Substitutes for Certified</t>
  </si>
  <si>
    <t>Temporaries</t>
  </si>
  <si>
    <t>FICA</t>
  </si>
  <si>
    <t>TRS</t>
  </si>
  <si>
    <t>PERS</t>
  </si>
  <si>
    <t>Travel</t>
  </si>
  <si>
    <t>Supplies</t>
  </si>
  <si>
    <t>Software ($5000 or greater)</t>
  </si>
  <si>
    <t>Exempt Salaries - PERS</t>
  </si>
  <si>
    <t>Awaiting Budget</t>
  </si>
  <si>
    <t>Certified Teachers</t>
  </si>
  <si>
    <t>Equipment ($5000 or greater)</t>
  </si>
  <si>
    <t>Exempt Salaries - TRS</t>
  </si>
  <si>
    <t>Mileage</t>
  </si>
  <si>
    <t>Dues &amp; Fees</t>
  </si>
  <si>
    <t>Principals/Assistants</t>
  </si>
  <si>
    <t>Extra Duty Pay for Certified</t>
  </si>
  <si>
    <t>Extra Duty Pay for Others</t>
  </si>
  <si>
    <t>Stipends</t>
  </si>
  <si>
    <t>Extra Duty Pay for Classified</t>
  </si>
  <si>
    <t>Health &amp; Life</t>
  </si>
  <si>
    <t>Unemployment</t>
  </si>
  <si>
    <t>Worker's Compensation</t>
  </si>
  <si>
    <t>CERTIFICATED SALARIES</t>
  </si>
  <si>
    <t>NON-CERTIFICATED SALARIES</t>
  </si>
  <si>
    <t>EMPLOYEE BENEFITS</t>
  </si>
  <si>
    <t>STAFF TRAVEL</t>
  </si>
  <si>
    <t>STUDENT TRAVEL</t>
  </si>
  <si>
    <t>PURCHASED SERVICES</t>
  </si>
  <si>
    <t>STUDENT TUITION</t>
  </si>
  <si>
    <t>OTHER EXPENSES</t>
  </si>
  <si>
    <t>(see Appendix A for guidance)</t>
  </si>
  <si>
    <t>PROFESSIONAL &amp; TECHNICAL</t>
  </si>
  <si>
    <t>SUPPLIES, MATERIALS &amp; MEDIA</t>
  </si>
  <si>
    <t>EQUIPMENT</t>
  </si>
  <si>
    <t>INDIRECT COSTS</t>
  </si>
  <si>
    <t>Small Tools &amp; Equipment</t>
  </si>
  <si>
    <t>Technology ($500 - $4,999)</t>
  </si>
  <si>
    <t>(1) YTD Budget Report</t>
  </si>
  <si>
    <t>TWO METHODS TO RETRIEVE INFORMATION</t>
  </si>
  <si>
    <t xml:space="preserve">Segment Find </t>
  </si>
  <si>
    <t>Project = 3xxxx</t>
  </si>
  <si>
    <t>Account Type = Expense</t>
  </si>
  <si>
    <t>Account Status = Active</t>
  </si>
  <si>
    <t>Accept</t>
  </si>
  <si>
    <t>Report Options</t>
  </si>
  <si>
    <t>Return</t>
  </si>
  <si>
    <t>Choose PDF or Excel</t>
  </si>
  <si>
    <t>! IMPORTANT ! - Look for negative available</t>
  </si>
  <si>
    <t>Enter the "Revised Budget" column into this Excel</t>
  </si>
  <si>
    <t>(2) Account Inquiry</t>
  </si>
  <si>
    <t>Choose browse</t>
  </si>
  <si>
    <t>Set options as indicated in pictures</t>
  </si>
  <si>
    <t>Chart of Accounts Number</t>
  </si>
  <si>
    <t>Account Title</t>
  </si>
  <si>
    <t>Required</t>
  </si>
  <si>
    <t>Optional</t>
  </si>
  <si>
    <t>Initial/Current Budget</t>
  </si>
  <si>
    <t>Approved Budget</t>
  </si>
  <si>
    <t>Chart of Accounts</t>
  </si>
  <si>
    <t>Budget Amounts</t>
  </si>
  <si>
    <t>Revisions 
(+ or -)</t>
  </si>
  <si>
    <t>Subtotal Direct Costs</t>
  </si>
  <si>
    <t>Indirect Rate</t>
  </si>
  <si>
    <t>Indirect Amount</t>
  </si>
  <si>
    <t>** UNALLOCATED FUNDS MAY NOT BE ENCUMBERED OR SPENT.  A BUDGET REVISION IS REQUIRED.</t>
  </si>
  <si>
    <t>A narrative explanation is required for ALL budget revisions.</t>
  </si>
  <si>
    <t>Total Award per MUNIS</t>
  </si>
  <si>
    <t>Total grant award</t>
  </si>
  <si>
    <t>Less non-direct costs</t>
  </si>
  <si>
    <t>Student Tuition</t>
  </si>
  <si>
    <t>Equipment &gt;$5,000</t>
  </si>
  <si>
    <t>Software &gt;$5,000</t>
  </si>
  <si>
    <t>Cost subject to indirect</t>
  </si>
  <si>
    <t>Indirect rate</t>
  </si>
  <si>
    <t>Total indirect cost</t>
  </si>
  <si>
    <t>Total direct costs</t>
  </si>
  <si>
    <t>(note - District approved, your grant may vary)</t>
  </si>
  <si>
    <t>Budgeted Wages:</t>
  </si>
  <si>
    <t>Benefit Categories:</t>
  </si>
  <si>
    <t>Percent</t>
  </si>
  <si>
    <t>Health Insurance</t>
  </si>
  <si>
    <t>Worker's Comp</t>
  </si>
  <si>
    <t>FICA Med / FICA</t>
  </si>
  <si>
    <t>check s/b 0</t>
  </si>
  <si>
    <t>Total Award per this page</t>
  </si>
  <si>
    <t>Enter total grant award</t>
  </si>
  <si>
    <t>Enter tuition for students - not subjec to indirect</t>
  </si>
  <si>
    <t>Enter Equipment &gt;$5k - not subjec to indirect</t>
  </si>
  <si>
    <t>Enter Software &gt;$5k - not subjec to indirect</t>
  </si>
  <si>
    <t>Fairbanks North Star Borough School District</t>
  </si>
  <si>
    <t>Budget 
Amount 
Total</t>
  </si>
  <si>
    <t>Grant  Recipient:</t>
  </si>
  <si>
    <t>Grant Title:</t>
  </si>
  <si>
    <t>Grant Number:</t>
  </si>
  <si>
    <t>Requested by:</t>
  </si>
  <si>
    <t>Date:</t>
  </si>
  <si>
    <t>Andreau DeGraw, Chief Operations Officer</t>
  </si>
  <si>
    <t>TOTAL</t>
  </si>
  <si>
    <t>Total</t>
  </si>
  <si>
    <t>(13255, 13570, 13290)</t>
  </si>
  <si>
    <t>(13245, 13250)</t>
  </si>
  <si>
    <t>(13210, 13240)</t>
  </si>
  <si>
    <t>(13160, 13170)</t>
  </si>
  <si>
    <t>(13130, 13140, 13150)</t>
  </si>
  <si>
    <t>Benefits</t>
  </si>
  <si>
    <t>Only PERS</t>
  </si>
  <si>
    <t>Health &amp; PERS</t>
  </si>
  <si>
    <t>Only TRS</t>
  </si>
  <si>
    <t>Health &amp; TRS</t>
  </si>
  <si>
    <t>Benefit Calculation</t>
  </si>
  <si>
    <t>Hours per Pay Period:</t>
  </si>
  <si>
    <t>Hourly Rate:</t>
  </si>
  <si>
    <t>Gross Pay per Pay Period:</t>
  </si>
  <si>
    <t>Daily Rate:</t>
  </si>
  <si>
    <t>Gross Pay Remaining:</t>
  </si>
  <si>
    <t>Wage Calculator</t>
  </si>
  <si>
    <t>ESSA</t>
  </si>
  <si>
    <t>9/10 mos</t>
  </si>
  <si>
    <t>12 MOS</t>
  </si>
  <si>
    <t>Exempt</t>
  </si>
  <si>
    <t>Salaried</t>
  </si>
  <si>
    <t>FEA</t>
  </si>
  <si>
    <t>Salaries</t>
  </si>
  <si>
    <t>No. of paid days in last paycheck</t>
  </si>
  <si>
    <t>No. of full paydays until 06/30/XX</t>
  </si>
  <si>
    <t>Total wages</t>
  </si>
  <si>
    <t>Budget Preperation</t>
  </si>
  <si>
    <t>See tip below on details to add for Budget Narrative</t>
  </si>
  <si>
    <t>Tips on using the workbook</t>
  </si>
  <si>
    <t>What is the FTE for staff positions</t>
  </si>
  <si>
    <t>Budget narrative details to consider</t>
  </si>
  <si>
    <t>Estimated amount per laptop</t>
  </si>
  <si>
    <t>How many laptops</t>
  </si>
  <si>
    <t>What type of software</t>
  </si>
  <si>
    <t>What is the name of the staff member</t>
  </si>
  <si>
    <t>Who is attending what trainings</t>
  </si>
  <si>
    <t>What is the purpose of the training</t>
  </si>
  <si>
    <r>
      <t xml:space="preserve">Tackle each tab in sequence </t>
    </r>
    <r>
      <rPr>
        <i/>
        <sz val="11"/>
        <rFont val="Calibri"/>
        <family val="2"/>
        <scheme val="minor"/>
      </rPr>
      <t>(skip #2 if no approved budget)</t>
    </r>
  </si>
  <si>
    <t>How does this item support your need/design</t>
  </si>
  <si>
    <t>REV. 01.17.19:  Added items notated in red with "REV" date in front</t>
  </si>
  <si>
    <t>Strikethrough obsolete items</t>
  </si>
  <si>
    <t>Resources:</t>
  </si>
  <si>
    <r>
      <rPr>
        <b/>
        <sz val="9"/>
        <color rgb="FF000000"/>
        <rFont val="Calibri"/>
        <family val="2"/>
        <scheme val="minor"/>
      </rPr>
      <t xml:space="preserve">Narrative Description 
</t>
    </r>
    <r>
      <rPr>
        <i/>
        <sz val="9"/>
        <color rgb="FF000000"/>
        <rFont val="Calibri"/>
        <family val="2"/>
        <scheme val="minor"/>
      </rPr>
      <t xml:space="preserve">Please include a COMPLETE description of each line item. Budget revisions must include a justification for each change including the impact on the program originally approved.
</t>
    </r>
  </si>
  <si>
    <t>Equipment ( &gt;$5000)</t>
  </si>
  <si>
    <t>Software ( &gt;$5000)</t>
  </si>
  <si>
    <t>Example Budget narratives</t>
  </si>
  <si>
    <t>Example:  Compensation for certified staff for special education duties outside the typical duty day or the school year contract (for example: participating in committees to write or update district policy and administrative regulation that are Sped related to ensure IDEA compliance or to research and select new Sped curriculum).</t>
  </si>
  <si>
    <t>Example: $7,600 -Travel for the Executive Director of Curriculum &amp; Instruction (Title IIA grant manager) and the Grants Director to attend Brunstein &amp; Manasevit Conference (tentatively scheduled for first week of May in Philadelphia) to provide training to ensure compliance and the best use of Title IIA funds.</t>
  </si>
  <si>
    <t>BUDGET</t>
  </si>
  <si>
    <t>ACTUAL</t>
  </si>
  <si>
    <t xml:space="preserve">Enter Current Budget &amp; Actual Amounts per MUNIS </t>
  </si>
  <si>
    <t>Actuals from (2) MUNIS</t>
  </si>
  <si>
    <t>CHECK</t>
  </si>
  <si>
    <t>Software</t>
  </si>
  <si>
    <t>Equipment ($500-$4999)</t>
  </si>
  <si>
    <t>Certified Extended Contracts</t>
  </si>
  <si>
    <t xml:space="preserve">Certified Teachers </t>
  </si>
  <si>
    <t xml:space="preserve">NOTE - we separate the certified teachers and contract extension seperately because the health rate does not apply to contract extension. </t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</si>
  <si>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May want to override the formula for budgeted wages if you have summer program staff - overwrite the numbers populating in row 6</t>
    </r>
  </si>
  <si>
    <r>
      <t xml:space="preserve">Certifcicated Staff </t>
    </r>
    <r>
      <rPr>
        <b/>
        <i/>
        <sz val="9"/>
        <color theme="1"/>
        <rFont val="Calibri"/>
        <family val="2"/>
        <scheme val="minor"/>
      </rPr>
      <t>(mainly FEA and FPA)</t>
    </r>
  </si>
  <si>
    <r>
      <t xml:space="preserve">Classified/Exempt Staff </t>
    </r>
    <r>
      <rPr>
        <b/>
        <i/>
        <sz val="9"/>
        <color theme="1"/>
        <rFont val="Calibri"/>
        <family val="2"/>
        <scheme val="minor"/>
      </rPr>
      <t>(mainly Exempt &amp; ESSA)</t>
    </r>
  </si>
  <si>
    <t>Regular Job</t>
  </si>
  <si>
    <t>SAS, MOA, Stipends</t>
  </si>
  <si>
    <t>SAS, Overtime</t>
  </si>
  <si>
    <t>Sub/Temps</t>
  </si>
  <si>
    <t>School District Grant Manager Notes</t>
  </si>
  <si>
    <t>Carryover / Private School Amounts</t>
  </si>
  <si>
    <t>Example Grant Title Here</t>
  </si>
  <si>
    <t>COMMUNICATION</t>
  </si>
  <si>
    <t>Use the yellow cell to round indirect up/down 0.01</t>
  </si>
  <si>
    <t>Student Stipends</t>
  </si>
  <si>
    <t>Enter stipends for students - not subjec to indirect</t>
  </si>
  <si>
    <t>TUITION &amp; STIPENDS</t>
  </si>
  <si>
    <t>Payroll or Human Resources can provide you with hours, hourly rate and daily rate.</t>
  </si>
  <si>
    <t>Payroll Website: Calendar for remaining paydays</t>
  </si>
  <si>
    <t>Human Resources Website: Employee Start and End dates</t>
  </si>
  <si>
    <t>Project</t>
  </si>
  <si>
    <t>Report Unit</t>
  </si>
  <si>
    <t>Fund</t>
  </si>
  <si>
    <t>Function</t>
  </si>
  <si>
    <t>Program</t>
  </si>
  <si>
    <t>Original</t>
  </si>
  <si>
    <t>Revised</t>
  </si>
  <si>
    <t>Adjustment</t>
  </si>
  <si>
    <t>Account Number</t>
  </si>
  <si>
    <t>BCk</t>
  </si>
  <si>
    <t>Obj</t>
  </si>
  <si>
    <t>Description</t>
  </si>
  <si>
    <t>BUDGET ADJUSTMENT</t>
  </si>
  <si>
    <t>Refernece Description</t>
  </si>
  <si>
    <t>XX 22 FNSD 01     (3XXXX)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</si>
</sst>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Helv"/>
    </font>
    <font>
      <i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indexed="8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ck">
        <color auto="1"/>
      </right>
      <top/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4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80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43" fontId="4" fillId="0" borderId="0" xfId="1" applyFont="1" applyAlignment="1">
      <alignment vertical="top"/>
    </xf>
    <xf numFmtId="43" fontId="4" fillId="0" borderId="0" xfId="1" applyFont="1" applyFill="1" applyBorder="1" applyAlignment="1">
      <alignment vertical="top"/>
    </xf>
    <xf numFmtId="43" fontId="4" fillId="0" borderId="0" xfId="1" applyFont="1" applyAlignment="1">
      <alignment horizontal="center" vertical="top" wrapText="1"/>
    </xf>
    <xf numFmtId="43" fontId="4" fillId="2" borderId="2" xfId="1" applyFont="1" applyFill="1" applyBorder="1" applyAlignment="1">
      <alignment horizontal="center" vertical="top"/>
    </xf>
    <xf numFmtId="43" fontId="3" fillId="0" borderId="0" xfId="1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3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3" fontId="4" fillId="0" borderId="0" xfId="1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10" fontId="9" fillId="0" borderId="1" xfId="2" applyNumberFormat="1" applyFont="1" applyBorder="1" applyAlignment="1">
      <alignment vertical="top"/>
    </xf>
    <xf numFmtId="43" fontId="9" fillId="0" borderId="12" xfId="1" applyFont="1" applyBorder="1" applyAlignment="1">
      <alignment vertical="top"/>
    </xf>
    <xf numFmtId="0" fontId="10" fillId="0" borderId="0" xfId="0" applyFont="1" applyAlignment="1">
      <alignment vertical="top"/>
    </xf>
    <xf numFmtId="43" fontId="9" fillId="0" borderId="0" xfId="1" applyFont="1" applyAlignment="1">
      <alignment vertical="top"/>
    </xf>
    <xf numFmtId="43" fontId="4" fillId="0" borderId="16" xfId="1" applyFont="1" applyBorder="1" applyAlignment="1">
      <alignment vertical="top"/>
    </xf>
    <xf numFmtId="43" fontId="12" fillId="2" borderId="2" xfId="1" applyFont="1" applyFill="1" applyBorder="1" applyAlignment="1" applyProtection="1">
      <alignment horizontal="center" vertical="top"/>
      <protection locked="0"/>
    </xf>
    <xf numFmtId="43" fontId="0" fillId="0" borderId="0" xfId="1" applyFont="1"/>
    <xf numFmtId="0" fontId="11" fillId="0" borderId="0" xfId="0" applyFont="1"/>
    <xf numFmtId="0" fontId="13" fillId="0" borderId="0" xfId="0" applyFont="1"/>
    <xf numFmtId="43" fontId="4" fillId="0" borderId="9" xfId="1" applyFont="1" applyBorder="1" applyAlignment="1">
      <alignment horizontal="center" wrapText="1"/>
    </xf>
    <xf numFmtId="43" fontId="16" fillId="0" borderId="9" xfId="1" applyFont="1" applyBorder="1" applyAlignment="1">
      <alignment vertical="top"/>
    </xf>
    <xf numFmtId="0" fontId="18" fillId="0" borderId="0" xfId="0" applyFont="1" applyAlignment="1">
      <alignment horizontal="right" vertical="top"/>
    </xf>
    <xf numFmtId="43" fontId="18" fillId="0" borderId="0" xfId="1" applyFont="1" applyAlignment="1">
      <alignment vertical="top"/>
    </xf>
    <xf numFmtId="0" fontId="4" fillId="0" borderId="0" xfId="0" applyFont="1"/>
    <xf numFmtId="43" fontId="12" fillId="0" borderId="0" xfId="1" applyFont="1"/>
    <xf numFmtId="0" fontId="8" fillId="0" borderId="0" xfId="0" applyFont="1"/>
    <xf numFmtId="43" fontId="4" fillId="0" borderId="0" xfId="1" applyFont="1"/>
    <xf numFmtId="43" fontId="4" fillId="0" borderId="16" xfId="1" applyFont="1" applyBorder="1"/>
    <xf numFmtId="0" fontId="19" fillId="0" borderId="0" xfId="3" applyFont="1" applyBorder="1" applyAlignment="1">
      <alignment horizontal="right"/>
    </xf>
    <xf numFmtId="0" fontId="10" fillId="0" borderId="0" xfId="0" applyFont="1" applyAlignment="1">
      <alignment horizontal="right" vertical="top"/>
    </xf>
    <xf numFmtId="43" fontId="3" fillId="0" borderId="0" xfId="1" applyFont="1" applyBorder="1" applyAlignment="1">
      <alignment vertical="top"/>
    </xf>
    <xf numFmtId="0" fontId="10" fillId="4" borderId="10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vertical="top"/>
    </xf>
    <xf numFmtId="43" fontId="9" fillId="4" borderId="2" xfId="1" applyFont="1" applyFill="1" applyBorder="1" applyAlignment="1">
      <alignment vertical="top"/>
    </xf>
    <xf numFmtId="43" fontId="15" fillId="4" borderId="11" xfId="1" applyFont="1" applyFill="1" applyBorder="1" applyAlignment="1">
      <alignment vertical="top"/>
    </xf>
    <xf numFmtId="0" fontId="10" fillId="4" borderId="13" xfId="0" applyFont="1" applyFill="1" applyBorder="1" applyAlignment="1">
      <alignment horizontal="left" vertical="top"/>
    </xf>
    <xf numFmtId="0" fontId="9" fillId="4" borderId="14" xfId="0" applyFont="1" applyFill="1" applyBorder="1" applyAlignment="1">
      <alignment vertical="top"/>
    </xf>
    <xf numFmtId="43" fontId="9" fillId="4" borderId="14" xfId="1" applyFont="1" applyFill="1" applyBorder="1" applyAlignment="1">
      <alignment vertical="top"/>
    </xf>
    <xf numFmtId="43" fontId="15" fillId="4" borderId="15" xfId="1" applyFont="1" applyFill="1" applyBorder="1" applyAlignment="1">
      <alignment vertical="top"/>
    </xf>
    <xf numFmtId="0" fontId="10" fillId="4" borderId="2" xfId="0" applyFont="1" applyFill="1" applyBorder="1" applyAlignment="1">
      <alignment horizontal="left" vertical="top"/>
    </xf>
    <xf numFmtId="43" fontId="10" fillId="0" borderId="18" xfId="1" applyFont="1" applyBorder="1" applyAlignment="1">
      <alignment vertical="top"/>
    </xf>
    <xf numFmtId="43" fontId="10" fillId="0" borderId="0" xfId="1" applyFont="1" applyBorder="1" applyAlignment="1">
      <alignment vertical="top"/>
    </xf>
    <xf numFmtId="0" fontId="9" fillId="0" borderId="3" xfId="0" applyNumberFormat="1" applyFont="1" applyBorder="1" applyAlignment="1">
      <alignment horizontal="left" vertical="top" indent="1"/>
    </xf>
    <xf numFmtId="0" fontId="4" fillId="0" borderId="3" xfId="0" applyFont="1" applyBorder="1" applyAlignment="1">
      <alignment vertical="top"/>
    </xf>
    <xf numFmtId="43" fontId="4" fillId="0" borderId="3" xfId="1" applyFont="1" applyBorder="1" applyAlignment="1">
      <alignment vertical="top"/>
    </xf>
    <xf numFmtId="0" fontId="4" fillId="0" borderId="8" xfId="0" applyFont="1" applyFill="1" applyBorder="1" applyAlignment="1">
      <alignment horizontal="right" vertical="top"/>
    </xf>
    <xf numFmtId="43" fontId="12" fillId="0" borderId="0" xfId="1" applyFont="1" applyProtection="1">
      <protection locked="0"/>
    </xf>
    <xf numFmtId="43" fontId="12" fillId="0" borderId="3" xfId="1" applyFont="1" applyBorder="1" applyProtection="1">
      <protection locked="0"/>
    </xf>
    <xf numFmtId="10" fontId="12" fillId="0" borderId="3" xfId="2" applyNumberFormat="1" applyFont="1" applyBorder="1" applyProtection="1">
      <protection locked="0"/>
    </xf>
    <xf numFmtId="14" fontId="19" fillId="0" borderId="3" xfId="3" applyNumberFormat="1" applyFont="1" applyBorder="1" applyAlignment="1">
      <alignment horizontal="center"/>
    </xf>
    <xf numFmtId="0" fontId="20" fillId="0" borderId="0" xfId="6" applyFont="1"/>
    <xf numFmtId="0" fontId="8" fillId="0" borderId="0" xfId="6" applyFont="1"/>
    <xf numFmtId="0" fontId="22" fillId="0" borderId="0" xfId="6" applyFont="1"/>
    <xf numFmtId="0" fontId="23" fillId="0" borderId="0" xfId="6" applyFont="1" applyAlignment="1">
      <alignment horizontal="center" wrapText="1"/>
    </xf>
    <xf numFmtId="0" fontId="24" fillId="0" borderId="0" xfId="6" applyFont="1" applyAlignment="1">
      <alignment horizontal="center" wrapText="1"/>
    </xf>
    <xf numFmtId="0" fontId="23" fillId="0" borderId="3" xfId="6" applyFont="1" applyBorder="1" applyAlignment="1">
      <alignment horizontal="center" wrapText="1"/>
    </xf>
    <xf numFmtId="0" fontId="23" fillId="0" borderId="0" xfId="6" applyFont="1"/>
    <xf numFmtId="43" fontId="4" fillId="0" borderId="0" xfId="7" applyFont="1"/>
    <xf numFmtId="0" fontId="22" fillId="2" borderId="0" xfId="6" applyFont="1" applyFill="1"/>
    <xf numFmtId="10" fontId="4" fillId="2" borderId="0" xfId="8" applyNumberFormat="1" applyFont="1" applyFill="1"/>
    <xf numFmtId="43" fontId="4" fillId="2" borderId="0" xfId="7" applyFont="1" applyFill="1"/>
    <xf numFmtId="9" fontId="4" fillId="0" borderId="0" xfId="8" applyFont="1"/>
    <xf numFmtId="10" fontId="4" fillId="0" borderId="0" xfId="8" applyNumberFormat="1" applyFont="1"/>
    <xf numFmtId="10" fontId="22" fillId="0" borderId="16" xfId="6" applyNumberFormat="1" applyFont="1" applyBorder="1"/>
    <xf numFmtId="43" fontId="4" fillId="0" borderId="16" xfId="7" applyFont="1" applyBorder="1"/>
    <xf numFmtId="0" fontId="25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/>
    <xf numFmtId="43" fontId="4" fillId="0" borderId="16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3" fillId="0" borderId="16" xfId="0" applyNumberFormat="1" applyFont="1" applyBorder="1"/>
    <xf numFmtId="0" fontId="3" fillId="0" borderId="0" xfId="0" applyFont="1"/>
    <xf numFmtId="0" fontId="26" fillId="0" borderId="0" xfId="0" applyFont="1"/>
    <xf numFmtId="43" fontId="26" fillId="0" borderId="0" xfId="1" applyFont="1"/>
    <xf numFmtId="0" fontId="28" fillId="0" borderId="0" xfId="0" applyFont="1"/>
    <xf numFmtId="0" fontId="29" fillId="0" borderId="0" xfId="9"/>
    <xf numFmtId="0" fontId="30" fillId="0" borderId="0" xfId="0" applyFont="1"/>
    <xf numFmtId="0" fontId="6" fillId="0" borderId="0" xfId="0" applyFont="1"/>
    <xf numFmtId="0" fontId="6" fillId="0" borderId="0" xfId="0" applyFont="1" applyFill="1"/>
    <xf numFmtId="0" fontId="12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4" fontId="12" fillId="0" borderId="3" xfId="5" applyFont="1" applyBorder="1" applyProtection="1">
      <protection locked="0"/>
    </xf>
    <xf numFmtId="0" fontId="12" fillId="0" borderId="0" xfId="0" applyFont="1" applyProtection="1">
      <protection locked="0"/>
    </xf>
    <xf numFmtId="43" fontId="4" fillId="0" borderId="0" xfId="0" applyNumberFormat="1" applyFont="1" applyProtection="1">
      <protection locked="0"/>
    </xf>
    <xf numFmtId="0" fontId="22" fillId="0" borderId="0" xfId="6" applyFont="1" applyFill="1" applyBorder="1"/>
    <xf numFmtId="0" fontId="23" fillId="0" borderId="0" xfId="6" applyFont="1" applyFill="1" applyBorder="1" applyAlignment="1">
      <alignment horizontal="center" wrapText="1"/>
    </xf>
    <xf numFmtId="0" fontId="24" fillId="0" borderId="0" xfId="6" applyFont="1" applyFill="1" applyBorder="1" applyAlignment="1">
      <alignment horizontal="center" wrapText="1"/>
    </xf>
    <xf numFmtId="0" fontId="12" fillId="0" borderId="0" xfId="6" applyFont="1" applyFill="1" applyBorder="1" applyAlignment="1">
      <alignment horizontal="center"/>
    </xf>
    <xf numFmtId="43" fontId="4" fillId="0" borderId="0" xfId="7" applyFont="1" applyFill="1" applyBorder="1"/>
    <xf numFmtId="0" fontId="22" fillId="0" borderId="0" xfId="6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2" fillId="0" borderId="0" xfId="0" applyFont="1" applyFill="1" applyBorder="1" applyAlignment="1">
      <alignment horizontal="right"/>
    </xf>
    <xf numFmtId="44" fontId="12" fillId="0" borderId="0" xfId="5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Border="1"/>
    <xf numFmtId="0" fontId="4" fillId="0" borderId="32" xfId="0" applyFont="1" applyBorder="1" applyAlignment="1">
      <alignment vertical="top"/>
    </xf>
    <xf numFmtId="43" fontId="12" fillId="0" borderId="32" xfId="1" applyFont="1" applyBorder="1" applyAlignment="1" applyProtection="1">
      <alignment vertical="top"/>
      <protection locked="0"/>
    </xf>
    <xf numFmtId="0" fontId="4" fillId="0" borderId="34" xfId="0" applyFont="1" applyBorder="1" applyAlignment="1">
      <alignment vertical="top"/>
    </xf>
    <xf numFmtId="43" fontId="12" fillId="0" borderId="34" xfId="1" applyFont="1" applyBorder="1" applyAlignment="1" applyProtection="1">
      <alignment vertical="top"/>
      <protection locked="0"/>
    </xf>
    <xf numFmtId="0" fontId="4" fillId="0" borderId="41" xfId="0" applyFont="1" applyBorder="1" applyAlignment="1">
      <alignment vertical="top"/>
    </xf>
    <xf numFmtId="43" fontId="12" fillId="0" borderId="41" xfId="1" applyFont="1" applyBorder="1" applyAlignment="1" applyProtection="1">
      <alignment vertical="top"/>
      <protection locked="0"/>
    </xf>
    <xf numFmtId="43" fontId="4" fillId="0" borderId="32" xfId="1" applyFont="1" applyBorder="1" applyAlignment="1">
      <alignment vertical="top"/>
    </xf>
    <xf numFmtId="43" fontId="4" fillId="0" borderId="34" xfId="1" applyFont="1" applyBorder="1" applyAlignment="1">
      <alignment vertical="top"/>
    </xf>
    <xf numFmtId="43" fontId="4" fillId="0" borderId="41" xfId="1" applyFont="1" applyBorder="1" applyAlignment="1">
      <alignment vertical="top"/>
    </xf>
    <xf numFmtId="0" fontId="4" fillId="0" borderId="32" xfId="0" applyFont="1" applyFill="1" applyBorder="1" applyAlignment="1">
      <alignment vertical="top"/>
    </xf>
    <xf numFmtId="43" fontId="16" fillId="0" borderId="44" xfId="1" applyFont="1" applyBorder="1" applyAlignment="1">
      <alignment vertical="top"/>
    </xf>
    <xf numFmtId="43" fontId="16" fillId="0" borderId="45" xfId="1" applyFont="1" applyBorder="1" applyAlignment="1">
      <alignment vertical="top"/>
    </xf>
    <xf numFmtId="43" fontId="16" fillId="0" borderId="46" xfId="1" applyFont="1" applyBorder="1" applyAlignment="1">
      <alignment vertical="top"/>
    </xf>
    <xf numFmtId="43" fontId="16" fillId="0" borderId="44" xfId="1" applyFont="1" applyFill="1" applyBorder="1" applyAlignment="1">
      <alignment vertical="top"/>
    </xf>
    <xf numFmtId="43" fontId="16" fillId="0" borderId="45" xfId="1" applyFont="1" applyFill="1" applyBorder="1" applyAlignment="1">
      <alignment vertical="top"/>
    </xf>
    <xf numFmtId="43" fontId="16" fillId="0" borderId="46" xfId="1" applyFont="1" applyFill="1" applyBorder="1" applyAlignment="1">
      <alignment vertical="top"/>
    </xf>
    <xf numFmtId="0" fontId="4" fillId="0" borderId="41" xfId="0" applyFont="1" applyFill="1" applyBorder="1" applyAlignment="1">
      <alignment vertical="top"/>
    </xf>
    <xf numFmtId="0" fontId="31" fillId="0" borderId="3" xfId="1" applyNumberFormat="1" applyFont="1" applyBorder="1" applyAlignment="1">
      <alignment vertical="top"/>
    </xf>
    <xf numFmtId="0" fontId="31" fillId="0" borderId="0" xfId="1" applyNumberFormat="1" applyFont="1" applyBorder="1" applyAlignment="1">
      <alignment vertical="top"/>
    </xf>
    <xf numFmtId="0" fontId="32" fillId="0" borderId="3" xfId="1" applyNumberFormat="1" applyFont="1" applyBorder="1" applyAlignment="1">
      <alignment vertical="top"/>
    </xf>
    <xf numFmtId="0" fontId="33" fillId="0" borderId="0" xfId="0" applyFont="1" applyAlignment="1">
      <alignment horizontal="left" vertical="top" wrapText="1"/>
    </xf>
    <xf numFmtId="0" fontId="33" fillId="0" borderId="31" xfId="0" applyFont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left" vertical="top" wrapText="1"/>
    </xf>
    <xf numFmtId="0" fontId="33" fillId="0" borderId="33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33" fillId="0" borderId="37" xfId="0" applyFont="1" applyBorder="1" applyAlignment="1" applyProtection="1">
      <alignment horizontal="left" vertical="top" wrapText="1"/>
      <protection locked="0"/>
    </xf>
    <xf numFmtId="0" fontId="33" fillId="0" borderId="42" xfId="0" applyFont="1" applyBorder="1" applyAlignment="1" applyProtection="1">
      <alignment horizontal="left" vertical="top" wrapText="1"/>
      <protection locked="0"/>
    </xf>
    <xf numFmtId="10" fontId="33" fillId="0" borderId="33" xfId="2" applyNumberFormat="1" applyFont="1" applyBorder="1" applyAlignment="1">
      <alignment horizontal="left" vertical="top" wrapText="1"/>
    </xf>
    <xf numFmtId="10" fontId="33" fillId="0" borderId="35" xfId="2" applyNumberFormat="1" applyFont="1" applyBorder="1" applyAlignment="1">
      <alignment horizontal="left" vertical="top" wrapText="1"/>
    </xf>
    <xf numFmtId="10" fontId="33" fillId="0" borderId="42" xfId="2" applyNumberFormat="1" applyFont="1" applyBorder="1" applyAlignment="1">
      <alignment horizontal="left" vertical="top" wrapText="1"/>
    </xf>
    <xf numFmtId="0" fontId="33" fillId="2" borderId="27" xfId="0" applyFont="1" applyFill="1" applyBorder="1" applyAlignment="1" applyProtection="1">
      <alignment horizontal="left" vertical="top" wrapText="1"/>
      <protection locked="0"/>
    </xf>
    <xf numFmtId="0" fontId="33" fillId="0" borderId="33" xfId="0" applyFont="1" applyFill="1" applyBorder="1" applyAlignment="1" applyProtection="1">
      <alignment horizontal="left" vertical="top" wrapText="1"/>
      <protection locked="0"/>
    </xf>
    <xf numFmtId="0" fontId="33" fillId="0" borderId="37" xfId="0" applyFont="1" applyFill="1" applyBorder="1" applyAlignment="1" applyProtection="1">
      <alignment horizontal="left" vertical="top" wrapText="1"/>
      <protection locked="0"/>
    </xf>
    <xf numFmtId="0" fontId="33" fillId="2" borderId="24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Alignment="1">
      <alignment vertical="top"/>
    </xf>
    <xf numFmtId="0" fontId="31" fillId="0" borderId="0" xfId="0" applyFont="1" applyAlignment="1">
      <alignment vertical="top"/>
    </xf>
    <xf numFmtId="43" fontId="31" fillId="0" borderId="0" xfId="1" applyFont="1" applyAlignment="1">
      <alignment vertical="top"/>
    </xf>
    <xf numFmtId="0" fontId="37" fillId="0" borderId="0" xfId="3" applyFont="1" applyBorder="1" applyAlignment="1">
      <alignment horizontal="right"/>
    </xf>
    <xf numFmtId="0" fontId="38" fillId="0" borderId="3" xfId="1" applyNumberFormat="1" applyFont="1" applyBorder="1" applyAlignment="1" applyProtection="1">
      <alignment horizontal="left" vertical="top" indent="1"/>
    </xf>
    <xf numFmtId="0" fontId="39" fillId="0" borderId="0" xfId="1" applyNumberFormat="1" applyFont="1" applyBorder="1" applyAlignment="1" applyProtection="1">
      <alignment horizontal="left" vertical="top" indent="1"/>
      <protection locked="0"/>
    </xf>
    <xf numFmtId="0" fontId="39" fillId="0" borderId="3" xfId="1" applyNumberFormat="1" applyFont="1" applyBorder="1" applyAlignment="1" applyProtection="1">
      <alignment horizontal="left" vertical="top" indent="1"/>
      <protection locked="0"/>
    </xf>
    <xf numFmtId="0" fontId="31" fillId="0" borderId="30" xfId="0" applyFont="1" applyBorder="1" applyAlignment="1">
      <alignment horizontal="center" vertical="center" wrapText="1"/>
    </xf>
    <xf numFmtId="43" fontId="31" fillId="0" borderId="30" xfId="1" applyFont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left" vertical="top"/>
    </xf>
    <xf numFmtId="0" fontId="31" fillId="2" borderId="2" xfId="0" applyFont="1" applyFill="1" applyBorder="1" applyAlignment="1">
      <alignment vertical="top"/>
    </xf>
    <xf numFmtId="43" fontId="31" fillId="2" borderId="2" xfId="1" applyFont="1" applyFill="1" applyBorder="1" applyAlignment="1">
      <alignment vertical="top"/>
    </xf>
    <xf numFmtId="0" fontId="34" fillId="0" borderId="28" xfId="0" applyFont="1" applyBorder="1" applyAlignment="1">
      <alignment vertical="top"/>
    </xf>
    <xf numFmtId="0" fontId="31" fillId="0" borderId="32" xfId="0" applyFont="1" applyBorder="1" applyAlignment="1">
      <alignment vertical="top"/>
    </xf>
    <xf numFmtId="43" fontId="39" fillId="0" borderId="32" xfId="1" applyFont="1" applyBorder="1" applyAlignment="1" applyProtection="1">
      <alignment vertical="top"/>
      <protection locked="0"/>
    </xf>
    <xf numFmtId="0" fontId="31" fillId="0" borderId="34" xfId="0" applyFont="1" applyBorder="1" applyAlignment="1">
      <alignment vertical="top"/>
    </xf>
    <xf numFmtId="43" fontId="39" fillId="0" borderId="34" xfId="1" applyFont="1" applyBorder="1" applyAlignment="1" applyProtection="1">
      <alignment vertical="top"/>
      <protection locked="0"/>
    </xf>
    <xf numFmtId="0" fontId="31" fillId="0" borderId="34" xfId="0" applyFont="1" applyBorder="1" applyAlignment="1">
      <alignment vertical="top" wrapText="1"/>
    </xf>
    <xf numFmtId="0" fontId="31" fillId="0" borderId="36" xfId="0" applyFont="1" applyBorder="1" applyAlignment="1">
      <alignment vertical="top"/>
    </xf>
    <xf numFmtId="0" fontId="31" fillId="0" borderId="36" xfId="0" applyFont="1" applyBorder="1" applyAlignment="1">
      <alignment vertical="top" wrapText="1"/>
    </xf>
    <xf numFmtId="0" fontId="34" fillId="0" borderId="38" xfId="0" applyFont="1" applyBorder="1" applyAlignment="1">
      <alignment vertical="top"/>
    </xf>
    <xf numFmtId="0" fontId="34" fillId="0" borderId="39" xfId="0" applyFont="1" applyBorder="1" applyAlignment="1">
      <alignment vertical="top"/>
    </xf>
    <xf numFmtId="0" fontId="34" fillId="0" borderId="40" xfId="0" applyFont="1" applyBorder="1" applyAlignment="1">
      <alignment vertical="top"/>
    </xf>
    <xf numFmtId="0" fontId="31" fillId="0" borderId="41" xfId="0" applyFont="1" applyBorder="1" applyAlignment="1">
      <alignment vertical="top"/>
    </xf>
    <xf numFmtId="43" fontId="39" fillId="0" borderId="41" xfId="1" applyFont="1" applyBorder="1" applyAlignment="1" applyProtection="1">
      <alignment vertical="top"/>
      <protection locked="0"/>
    </xf>
    <xf numFmtId="43" fontId="31" fillId="0" borderId="32" xfId="1" applyFont="1" applyBorder="1" applyAlignment="1">
      <alignment vertical="top"/>
    </xf>
    <xf numFmtId="43" fontId="31" fillId="0" borderId="34" xfId="1" applyFont="1" applyBorder="1" applyAlignment="1">
      <alignment vertical="top"/>
    </xf>
    <xf numFmtId="43" fontId="31" fillId="0" borderId="41" xfId="1" applyFont="1" applyBorder="1" applyAlignment="1">
      <alignment vertical="top"/>
    </xf>
    <xf numFmtId="0" fontId="31" fillId="2" borderId="2" xfId="0" applyFont="1" applyFill="1" applyBorder="1" applyAlignment="1">
      <alignment vertical="top" wrapText="1"/>
    </xf>
    <xf numFmtId="43" fontId="39" fillId="2" borderId="2" xfId="1" applyFont="1" applyFill="1" applyBorder="1" applyAlignment="1" applyProtection="1">
      <alignment vertical="top"/>
      <protection locked="0"/>
    </xf>
    <xf numFmtId="0" fontId="31" fillId="0" borderId="38" xfId="0" applyFont="1" applyBorder="1" applyAlignment="1">
      <alignment vertical="top"/>
    </xf>
    <xf numFmtId="0" fontId="31" fillId="0" borderId="40" xfId="0" applyFont="1" applyBorder="1" applyAlignment="1">
      <alignment vertical="top"/>
    </xf>
    <xf numFmtId="0" fontId="31" fillId="0" borderId="38" xfId="0" applyFont="1" applyFill="1" applyBorder="1" applyAlignment="1">
      <alignment horizontal="left" vertical="top"/>
    </xf>
    <xf numFmtId="0" fontId="31" fillId="0" borderId="32" xfId="0" applyFont="1" applyFill="1" applyBorder="1" applyAlignment="1">
      <alignment vertical="top"/>
    </xf>
    <xf numFmtId="43" fontId="31" fillId="0" borderId="32" xfId="1" applyFont="1" applyFill="1" applyBorder="1" applyAlignment="1">
      <alignment vertical="top"/>
    </xf>
    <xf numFmtId="0" fontId="34" fillId="0" borderId="38" xfId="0" applyFont="1" applyFill="1" applyBorder="1" applyAlignment="1">
      <alignment horizontal="left" vertical="top"/>
    </xf>
    <xf numFmtId="43" fontId="38" fillId="0" borderId="32" xfId="1" applyFont="1" applyBorder="1" applyAlignment="1">
      <alignment vertical="top"/>
    </xf>
    <xf numFmtId="0" fontId="31" fillId="0" borderId="43" xfId="0" applyFont="1" applyFill="1" applyBorder="1" applyAlignment="1">
      <alignment horizontal="left" vertical="top"/>
    </xf>
    <xf numFmtId="0" fontId="31" fillId="0" borderId="36" xfId="0" applyFont="1" applyFill="1" applyBorder="1" applyAlignment="1">
      <alignment vertical="top"/>
    </xf>
    <xf numFmtId="43" fontId="38" fillId="0" borderId="36" xfId="1" applyFont="1" applyBorder="1" applyAlignment="1">
      <alignment vertical="top"/>
    </xf>
    <xf numFmtId="0" fontId="34" fillId="2" borderId="22" xfId="0" applyFont="1" applyFill="1" applyBorder="1" applyAlignment="1">
      <alignment horizontal="left" vertical="top"/>
    </xf>
    <xf numFmtId="0" fontId="31" fillId="2" borderId="23" xfId="0" applyFont="1" applyFill="1" applyBorder="1" applyAlignment="1">
      <alignment vertical="top"/>
    </xf>
    <xf numFmtId="43" fontId="31" fillId="2" borderId="23" xfId="1" applyFont="1" applyFill="1" applyBorder="1" applyAlignment="1">
      <alignment vertical="top"/>
    </xf>
    <xf numFmtId="0" fontId="31" fillId="0" borderId="0" xfId="0" applyFont="1" applyAlignment="1">
      <alignment horizontal="right" vertical="top"/>
    </xf>
    <xf numFmtId="43" fontId="31" fillId="0" borderId="25" xfId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1" fillId="0" borderId="39" xfId="0" applyFont="1" applyBorder="1" applyAlignment="1">
      <alignment vertical="top"/>
    </xf>
    <xf numFmtId="0" fontId="23" fillId="0" borderId="0" xfId="6" applyFont="1" applyFill="1" applyBorder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>
      <alignment horizontal="left" vertical="top" wrapText="1"/>
    </xf>
    <xf numFmtId="0" fontId="33" fillId="0" borderId="47" xfId="0" applyFont="1" applyBorder="1" applyAlignment="1" applyProtection="1">
      <alignment horizontal="left" vertical="top" wrapText="1"/>
      <protection locked="0"/>
    </xf>
    <xf numFmtId="43" fontId="31" fillId="2" borderId="2" xfId="1" applyFont="1" applyFill="1" applyBorder="1" applyAlignment="1" applyProtection="1">
      <alignment vertical="top"/>
    </xf>
    <xf numFmtId="0" fontId="41" fillId="0" borderId="3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/>
      <protection locked="0"/>
    </xf>
    <xf numFmtId="0" fontId="31" fillId="0" borderId="0" xfId="0" applyFont="1" applyAlignment="1" applyProtection="1">
      <alignment vertical="top"/>
      <protection locked="0"/>
    </xf>
    <xf numFmtId="43" fontId="31" fillId="0" borderId="0" xfId="1" applyFont="1" applyAlignment="1" applyProtection="1">
      <alignment vertical="top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43" fontId="9" fillId="0" borderId="0" xfId="1" applyFont="1" applyAlignment="1" applyProtection="1">
      <alignment vertical="top"/>
      <protection locked="0"/>
    </xf>
    <xf numFmtId="43" fontId="4" fillId="0" borderId="0" xfId="1" applyFont="1" applyAlignment="1" applyProtection="1">
      <alignment vertical="top"/>
      <protection locked="0"/>
    </xf>
    <xf numFmtId="43" fontId="31" fillId="2" borderId="3" xfId="1" applyFont="1" applyFill="1" applyBorder="1" applyAlignment="1">
      <alignment vertical="top"/>
    </xf>
    <xf numFmtId="0" fontId="33" fillId="2" borderId="2" xfId="0" applyFont="1" applyFill="1" applyBorder="1" applyAlignment="1">
      <alignment horizontal="left" vertical="top" wrapText="1"/>
    </xf>
    <xf numFmtId="0" fontId="33" fillId="0" borderId="32" xfId="0" applyFont="1" applyBorder="1" applyAlignment="1" applyProtection="1">
      <alignment horizontal="left" vertical="top" wrapText="1"/>
      <protection locked="0"/>
    </xf>
    <xf numFmtId="0" fontId="41" fillId="0" borderId="34" xfId="0" applyFont="1" applyBorder="1" applyAlignment="1" applyProtection="1">
      <alignment horizontal="left" vertical="top" wrapText="1"/>
      <protection locked="0"/>
    </xf>
    <xf numFmtId="0" fontId="33" fillId="0" borderId="34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10" fontId="33" fillId="0" borderId="32" xfId="2" applyNumberFormat="1" applyFont="1" applyBorder="1" applyAlignment="1">
      <alignment horizontal="left" vertical="top" wrapText="1"/>
    </xf>
    <xf numFmtId="10" fontId="33" fillId="0" borderId="34" xfId="2" applyNumberFormat="1" applyFont="1" applyBorder="1" applyAlignment="1">
      <alignment horizontal="left" vertical="top" wrapText="1"/>
    </xf>
    <xf numFmtId="10" fontId="33" fillId="0" borderId="41" xfId="2" applyNumberFormat="1" applyFont="1" applyBorder="1" applyAlignment="1">
      <alignment horizontal="left" vertical="top" wrapText="1"/>
    </xf>
    <xf numFmtId="0" fontId="33" fillId="2" borderId="2" xfId="0" applyFont="1" applyFill="1" applyBorder="1" applyAlignment="1" applyProtection="1">
      <alignment horizontal="left" vertical="top" wrapText="1"/>
      <protection locked="0"/>
    </xf>
    <xf numFmtId="0" fontId="33" fillId="0" borderId="41" xfId="0" applyFont="1" applyBorder="1" applyAlignment="1" applyProtection="1">
      <alignment horizontal="left" vertical="top" wrapText="1"/>
      <protection locked="0"/>
    </xf>
    <xf numFmtId="0" fontId="33" fillId="0" borderId="32" xfId="0" applyFont="1" applyFill="1" applyBorder="1" applyAlignment="1" applyProtection="1">
      <alignment horizontal="left" vertical="top" wrapText="1"/>
      <protection locked="0"/>
    </xf>
    <xf numFmtId="0" fontId="33" fillId="0" borderId="36" xfId="0" applyFont="1" applyFill="1" applyBorder="1" applyAlignment="1" applyProtection="1">
      <alignment horizontal="left" vertical="top" wrapText="1"/>
      <protection locked="0"/>
    </xf>
    <xf numFmtId="0" fontId="33" fillId="2" borderId="3" xfId="0" applyFont="1" applyFill="1" applyBorder="1" applyAlignment="1" applyProtection="1">
      <alignment horizontal="left" vertical="top" wrapText="1"/>
      <protection locked="0"/>
    </xf>
    <xf numFmtId="43" fontId="31" fillId="0" borderId="29" xfId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3" fontId="0" fillId="5" borderId="0" xfId="1" applyFont="1" applyFill="1" applyProtection="1">
      <protection locked="0"/>
    </xf>
    <xf numFmtId="0" fontId="31" fillId="0" borderId="34" xfId="0" applyFont="1" applyFill="1" applyBorder="1" applyAlignment="1">
      <alignment vertical="top"/>
    </xf>
    <xf numFmtId="43" fontId="39" fillId="0" borderId="32" xfId="1" applyFont="1" applyFill="1" applyBorder="1" applyAlignment="1" applyProtection="1">
      <alignment vertical="top"/>
      <protection locked="0"/>
    </xf>
    <xf numFmtId="0" fontId="33" fillId="0" borderId="35" xfId="0" applyFont="1" applyFill="1" applyBorder="1" applyAlignment="1" applyProtection="1">
      <alignment horizontal="left" vertical="top" wrapText="1"/>
      <protection locked="0"/>
    </xf>
    <xf numFmtId="44" fontId="0" fillId="0" borderId="0" xfId="5" applyFont="1"/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43" fontId="12" fillId="5" borderId="36" xfId="1" applyFont="1" applyFill="1" applyBorder="1" applyAlignment="1" applyProtection="1">
      <alignment horizontal="left" vertical="top" wrapText="1"/>
      <protection locked="0"/>
    </xf>
    <xf numFmtId="43" fontId="12" fillId="5" borderId="32" xfId="1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left" vertical="top" indent="1"/>
    </xf>
    <xf numFmtId="0" fontId="9" fillId="0" borderId="17" xfId="0" applyFont="1" applyBorder="1" applyAlignment="1">
      <alignment horizontal="left" vertical="top" inden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top"/>
    </xf>
    <xf numFmtId="43" fontId="4" fillId="0" borderId="7" xfId="1" applyFont="1" applyBorder="1" applyAlignment="1">
      <alignment horizontal="center" vertical="top"/>
    </xf>
    <xf numFmtId="0" fontId="23" fillId="6" borderId="0" xfId="6" applyFont="1" applyFill="1" applyAlignment="1">
      <alignment horizontal="center"/>
    </xf>
    <xf numFmtId="0" fontId="24" fillId="0" borderId="0" xfId="6" applyFont="1" applyBorder="1" applyAlignment="1">
      <alignment horizontal="center" wrapText="1"/>
    </xf>
    <xf numFmtId="0" fontId="24" fillId="0" borderId="3" xfId="6" applyFont="1" applyBorder="1" applyAlignment="1">
      <alignment horizontal="center" wrapText="1"/>
    </xf>
    <xf numFmtId="0" fontId="23" fillId="0" borderId="0" xfId="6" applyFont="1" applyAlignment="1">
      <alignment horizontal="center"/>
    </xf>
    <xf numFmtId="0" fontId="23" fillId="7" borderId="0" xfId="6" applyFont="1" applyFill="1" applyAlignment="1">
      <alignment horizontal="center"/>
    </xf>
    <xf numFmtId="0" fontId="23" fillId="8" borderId="0" xfId="6" applyFont="1" applyFill="1" applyAlignment="1">
      <alignment horizontal="center"/>
    </xf>
    <xf numFmtId="0" fontId="23" fillId="0" borderId="0" xfId="6" applyFont="1" applyAlignment="1">
      <alignment horizontal="center" wrapText="1"/>
    </xf>
    <xf numFmtId="43" fontId="12" fillId="0" borderId="0" xfId="6" applyNumberFormat="1" applyFont="1" applyAlignment="1" applyProtection="1">
      <alignment horizontal="center"/>
      <protection locked="0"/>
    </xf>
    <xf numFmtId="0" fontId="12" fillId="0" borderId="0" xfId="6" applyFont="1" applyAlignment="1" applyProtection="1">
      <alignment horizontal="center"/>
      <protection locked="0"/>
    </xf>
  </cellXfs>
  <cellStyles count="10">
    <cellStyle name="Comma" xfId="1" builtinId="3"/>
    <cellStyle name="Comma 2" xfId="7"/>
    <cellStyle name="Currency" xfId="5" builtinId="4"/>
    <cellStyle name="Hyperlink" xfId="9" builtinId="8"/>
    <cellStyle name="Normal" xfId="0" builtinId="0"/>
    <cellStyle name="Normal 2" xfId="4"/>
    <cellStyle name="Normal 3" xfId="6"/>
    <cellStyle name="Normal_Budget" xfId="3"/>
    <cellStyle name="Percent" xfId="2" builtinId="5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1600200</xdr:colOff>
      <xdr:row>0</xdr:row>
      <xdr:rowOff>70485</xdr:rowOff>
    </xdr:from>
    <xdr:to>
      <xdr:col>3</xdr:col>
      <xdr:colOff>495300</xdr:colOff>
      <xdr:row>2</xdr:row>
      <xdr:rowOff>40005</xdr:rowOff>
    </xdr:to>
    <xdr:sp macro="" textlink="">
      <xdr:nvSpPr>
        <xdr:cNvPr id="2" name="Bent-Up Arrow 1"/>
        <xdr:cNvSpPr/>
      </xdr:nvSpPr>
      <xdr:spPr>
        <a:xfrm rot="10800000" flipH="1">
          <a:off x="2266950" y="70485"/>
          <a:ext cx="552450" cy="455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15</xdr:col>
      <xdr:colOff>76200</xdr:colOff>
      <xdr:row>1</xdr:row>
      <xdr:rowOff>91440</xdr:rowOff>
    </xdr:from>
    <xdr:to>
      <xdr:col>25</xdr:col>
      <xdr:colOff>533400</xdr:colOff>
      <xdr:row>25</xdr:row>
      <xdr:rowOff>66716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4180" y="441960"/>
          <a:ext cx="6858000" cy="4181516"/>
        </a:xfrm>
        <a:prstGeom prst="rect">
          <a:avLst/>
        </a:prstGeom>
      </xdr:spPr>
    </xdr:pic>
    <xdr:clientData/>
  </xdr:twoCellAnchor>
  <xdr:twoCellAnchor editAs="oneCell">
    <xdr:from>
      <xdr:col>15</xdr:col>
      <xdr:colOff>91440</xdr:colOff>
      <xdr:row>26</xdr:row>
      <xdr:rowOff>45720</xdr:rowOff>
    </xdr:from>
    <xdr:to>
      <xdr:col>25</xdr:col>
      <xdr:colOff>579120</xdr:colOff>
      <xdr:row>41</xdr:row>
      <xdr:rowOff>43210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9420" y="4777740"/>
          <a:ext cx="6888480" cy="2626390"/>
        </a:xfrm>
        <a:prstGeom prst="rect">
          <a:avLst/>
        </a:prstGeom>
      </xdr:spPr>
    </xdr:pic>
    <xdr:clientData/>
  </xdr:twoCellAnchor>
  <xdr:twoCellAnchor>
    <xdr:from>
      <xdr:col>14</xdr:col>
      <xdr:colOff>60959</xdr:colOff>
      <xdr:row>7</xdr:row>
      <xdr:rowOff>144780</xdr:rowOff>
    </xdr:from>
    <xdr:to>
      <xdr:col>15</xdr:col>
      <xdr:colOff>22860</xdr:colOff>
      <xdr:row>9</xdr:row>
      <xdr:rowOff>45720</xdr:rowOff>
    </xdr:to>
    <xdr:sp macro="" textlink="">
      <xdr:nvSpPr>
        <xdr:cNvPr id="7" name="Right Arrow 6"/>
        <xdr:cNvSpPr/>
      </xdr:nvSpPr>
      <xdr:spPr>
        <a:xfrm>
          <a:off x="6118859" y="1546860"/>
          <a:ext cx="601981" cy="2514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1600200</xdr:colOff>
      <xdr:row>0</xdr:row>
      <xdr:rowOff>70485</xdr:rowOff>
    </xdr:from>
    <xdr:to>
      <xdr:col>4</xdr:col>
      <xdr:colOff>495300</xdr:colOff>
      <xdr:row>2</xdr:row>
      <xdr:rowOff>40005</xdr:rowOff>
    </xdr:to>
    <xdr:sp macro="" textlink="">
      <xdr:nvSpPr>
        <xdr:cNvPr id="8" name="Bent-Up Arrow 7"/>
        <xdr:cNvSpPr/>
      </xdr:nvSpPr>
      <xdr:spPr>
        <a:xfrm rot="10800000" flipH="1">
          <a:off x="2266950" y="70485"/>
          <a:ext cx="552450" cy="455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0</xdr:row>
      <xdr:rowOff>57150</xdr:rowOff>
    </xdr:from>
    <xdr:to>
      <xdr:col>6</xdr:col>
      <xdr:colOff>981075</xdr:colOff>
      <xdr:row>5</xdr:row>
      <xdr:rowOff>57150</xdr:rowOff>
    </xdr:to>
    <xdr:sp macro="" textlink="">
      <xdr:nvSpPr>
        <xdr:cNvPr id="2" name="TextBox 1"/>
        <xdr:cNvSpPr txBox="1"/>
      </xdr:nvSpPr>
      <xdr:spPr>
        <a:xfrm>
          <a:off x="3276601" y="57150"/>
          <a:ext cx="3409949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For Accounting Services only</a:t>
          </a:r>
          <a:r>
            <a:rPr lang="en-US" sz="1400"/>
            <a:t>, to import grant budget adjustment into MUNIS.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k12northstar.org/Page/7992" TargetMode="External"/><Relationship Id="rId1" Type="http://schemas.openxmlformats.org/officeDocument/2006/relationships/hyperlink" Target="https://www.k12northstar.org/domain/107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6" workbookViewId="0">
      <selection activeCell="E25" sqref="E25"/>
    </sheetView>
  </sheetViews>
  <sheetFormatPr defaultRowHeight="15" x14ac:dyDescent="0.25"/>
  <cols>
    <col min="1" max="1" width="2.7109375" customWidth="1"/>
    <col min="2" max="2" width="16.7109375" bestFit="1" customWidth="1"/>
    <col min="3" max="3" width="12.42578125" style="34" bestFit="1" customWidth="1"/>
    <col min="4" max="4" width="40.85546875" style="35" customWidth="1"/>
    <col min="5" max="5" width="10.140625" style="223" bestFit="1" customWidth="1"/>
    <col min="6" max="19" width="9.140625" style="223"/>
  </cols>
  <sheetData>
    <row r="1" spans="1:19" ht="18.75" x14ac:dyDescent="0.3">
      <c r="A1" s="83" t="s">
        <v>130</v>
      </c>
    </row>
    <row r="2" spans="1:19" s="95" customFormat="1" x14ac:dyDescent="0.25">
      <c r="A2" s="95" t="s">
        <v>132</v>
      </c>
      <c r="C2" s="96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9" s="95" customFormat="1" x14ac:dyDescent="0.25">
      <c r="B3" s="95" t="s">
        <v>141</v>
      </c>
      <c r="C3" s="96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s="95" customFormat="1" x14ac:dyDescent="0.25">
      <c r="B4" s="95" t="s">
        <v>131</v>
      </c>
      <c r="C4" s="96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6" spans="1:19" x14ac:dyDescent="0.25">
      <c r="A6" s="41" t="s">
        <v>71</v>
      </c>
      <c r="B6" s="41"/>
      <c r="C6" s="64"/>
      <c r="D6" s="36" t="s">
        <v>89</v>
      </c>
    </row>
    <row r="7" spans="1:19" x14ac:dyDescent="0.25">
      <c r="A7" s="41" t="s">
        <v>72</v>
      </c>
      <c r="B7" s="41"/>
      <c r="C7" s="42"/>
      <c r="D7" s="43"/>
    </row>
    <row r="8" spans="1:19" x14ac:dyDescent="0.25">
      <c r="A8" s="41"/>
      <c r="B8" s="41" t="s">
        <v>73</v>
      </c>
      <c r="C8" s="64">
        <v>0</v>
      </c>
      <c r="D8" s="36" t="s">
        <v>90</v>
      </c>
    </row>
    <row r="9" spans="1:19" x14ac:dyDescent="0.25">
      <c r="A9" s="41"/>
      <c r="B9" s="41" t="s">
        <v>174</v>
      </c>
      <c r="C9" s="64">
        <v>0</v>
      </c>
      <c r="D9" s="36" t="s">
        <v>175</v>
      </c>
    </row>
    <row r="10" spans="1:19" x14ac:dyDescent="0.25">
      <c r="A10" s="41"/>
      <c r="B10" s="41" t="s">
        <v>74</v>
      </c>
      <c r="C10" s="64">
        <v>0</v>
      </c>
      <c r="D10" s="36" t="s">
        <v>91</v>
      </c>
    </row>
    <row r="11" spans="1:19" x14ac:dyDescent="0.25">
      <c r="A11" s="41"/>
      <c r="B11" s="41" t="s">
        <v>75</v>
      </c>
      <c r="C11" s="65">
        <v>0</v>
      </c>
      <c r="D11" s="36" t="s">
        <v>92</v>
      </c>
    </row>
    <row r="12" spans="1:19" x14ac:dyDescent="0.25">
      <c r="A12" s="41" t="s">
        <v>76</v>
      </c>
      <c r="B12" s="41"/>
      <c r="C12" s="44">
        <f>C6-SUM(C8:C11)</f>
        <v>0</v>
      </c>
      <c r="D12" s="36"/>
    </row>
    <row r="13" spans="1:19" x14ac:dyDescent="0.25">
      <c r="A13" s="41" t="s">
        <v>77</v>
      </c>
      <c r="B13" s="41"/>
      <c r="C13" s="66">
        <v>6.1600000000000002E-2</v>
      </c>
      <c r="D13" s="36" t="s">
        <v>80</v>
      </c>
    </row>
    <row r="14" spans="1:19" x14ac:dyDescent="0.25">
      <c r="A14" s="41" t="s">
        <v>78</v>
      </c>
      <c r="B14" s="41"/>
      <c r="C14" s="44">
        <f>C12-C15</f>
        <v>0</v>
      </c>
      <c r="D14" s="243" t="s">
        <v>173</v>
      </c>
      <c r="E14" s="244">
        <v>0</v>
      </c>
      <c r="F14" s="243"/>
    </row>
    <row r="15" spans="1:19" ht="15.75" thickBot="1" x14ac:dyDescent="0.3">
      <c r="A15" s="41" t="s">
        <v>79</v>
      </c>
      <c r="B15" s="41"/>
      <c r="C15" s="45">
        <f>ROUND(C12/(1+C13),2)-E14</f>
        <v>0</v>
      </c>
      <c r="D15" s="43"/>
    </row>
    <row r="16" spans="1:19" ht="15.75" thickTop="1" x14ac:dyDescent="0.25"/>
    <row r="18" spans="1:4" ht="18.75" x14ac:dyDescent="0.3">
      <c r="A18" s="83" t="s">
        <v>134</v>
      </c>
    </row>
    <row r="19" spans="1:4" x14ac:dyDescent="0.25">
      <c r="B19" t="s">
        <v>133</v>
      </c>
    </row>
    <row r="20" spans="1:4" x14ac:dyDescent="0.25">
      <c r="B20" t="s">
        <v>135</v>
      </c>
    </row>
    <row r="21" spans="1:4" x14ac:dyDescent="0.25">
      <c r="B21" t="s">
        <v>136</v>
      </c>
    </row>
    <row r="22" spans="1:4" x14ac:dyDescent="0.25">
      <c r="B22" t="s">
        <v>137</v>
      </c>
    </row>
    <row r="23" spans="1:4" x14ac:dyDescent="0.25">
      <c r="B23" t="s">
        <v>138</v>
      </c>
    </row>
    <row r="24" spans="1:4" x14ac:dyDescent="0.25">
      <c r="B24" t="s">
        <v>139</v>
      </c>
    </row>
    <row r="25" spans="1:4" x14ac:dyDescent="0.25">
      <c r="B25" t="s">
        <v>140</v>
      </c>
    </row>
    <row r="26" spans="1:4" x14ac:dyDescent="0.25">
      <c r="B26" t="s">
        <v>142</v>
      </c>
    </row>
    <row r="27" spans="1:4" x14ac:dyDescent="0.25">
      <c r="B27" s="35" t="s">
        <v>143</v>
      </c>
    </row>
    <row r="28" spans="1:4" x14ac:dyDescent="0.25">
      <c r="B28" s="97" t="s">
        <v>144</v>
      </c>
    </row>
    <row r="31" spans="1:4" ht="18.75" x14ac:dyDescent="0.3">
      <c r="A31" s="83" t="s">
        <v>149</v>
      </c>
    </row>
    <row r="32" spans="1:4" ht="75" customHeight="1" x14ac:dyDescent="0.25">
      <c r="B32" s="251" t="s">
        <v>150</v>
      </c>
      <c r="C32" s="251"/>
      <c r="D32" s="251"/>
    </row>
    <row r="33" spans="2:4" ht="58.9" customHeight="1" x14ac:dyDescent="0.25">
      <c r="B33" s="252" t="s">
        <v>151</v>
      </c>
      <c r="C33" s="252"/>
      <c r="D33" s="252"/>
    </row>
  </sheetData>
  <sheetProtection algorithmName="SHA-512" hashValue="nIIqPDvJLNLvw9EJOTb26wnGutc/U1N2OwvbmwbZjRh+xFysOTD79FM9uzUAY3k5NVXHZcWwHHQn/POTXdMbeA==" saltValue="al8upLONLff902KwBOxqOA==" spinCount="100000" sheet="1" selectLockedCells="1"/>
  <mergeCells count="2">
    <mergeCell ref="B32:D32"/>
    <mergeCell ref="B33:D33"/>
  </mergeCells>
  <pageMargins left="0.7" right="0.7" top="0.75" bottom="0.75" header="0.3" footer="0.3"/>
  <pageSetup orientation="portrait" r:id="rId1"/>
  <headerFoot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/>
  </sheetViews>
  <sheetFormatPr defaultColWidth="8.85546875" defaultRowHeight="12.75" x14ac:dyDescent="0.25"/>
  <cols>
    <col min="1" max="1" width="4" style="2" bestFit="1" customWidth="1"/>
    <col min="2" max="2" width="6" style="1" bestFit="1" customWidth="1"/>
    <col min="3" max="3" width="24.85546875" style="1" bestFit="1" customWidth="1"/>
    <col min="4" max="5" width="12.42578125" style="10" bestFit="1" customWidth="1"/>
    <col min="6" max="12" width="2.7109375" style="1" customWidth="1"/>
    <col min="13" max="16384" width="8.85546875" style="1"/>
  </cols>
  <sheetData>
    <row r="1" spans="1:10" ht="25.5" x14ac:dyDescent="0.25">
      <c r="C1" s="14" t="s">
        <v>154</v>
      </c>
      <c r="D1" s="1"/>
      <c r="E1" s="1"/>
      <c r="H1" s="15" t="s">
        <v>42</v>
      </c>
    </row>
    <row r="2" spans="1:10" x14ac:dyDescent="0.25">
      <c r="C2" s="12"/>
      <c r="D2" s="1"/>
      <c r="E2" s="1"/>
      <c r="H2" s="2" t="s">
        <v>41</v>
      </c>
    </row>
    <row r="3" spans="1:10" x14ac:dyDescent="0.25">
      <c r="C3" s="12"/>
      <c r="D3" s="199" t="s">
        <v>152</v>
      </c>
      <c r="E3" s="199" t="s">
        <v>153</v>
      </c>
      <c r="I3" s="1" t="s">
        <v>43</v>
      </c>
    </row>
    <row r="4" spans="1:10" x14ac:dyDescent="0.25">
      <c r="A4" s="5">
        <v>310</v>
      </c>
      <c r="B4" s="6"/>
      <c r="C4" s="6" t="s">
        <v>26</v>
      </c>
      <c r="D4" s="13">
        <f>SUM(D5:D9)</f>
        <v>0</v>
      </c>
      <c r="E4" s="13">
        <f>SUM(E5:E9)</f>
        <v>0</v>
      </c>
      <c r="J4" s="1" t="s">
        <v>44</v>
      </c>
    </row>
    <row r="5" spans="1:10" x14ac:dyDescent="0.25">
      <c r="B5" s="120">
        <v>13130</v>
      </c>
      <c r="C5" s="120" t="s">
        <v>18</v>
      </c>
      <c r="D5" s="121">
        <v>0</v>
      </c>
      <c r="E5" s="121">
        <v>0</v>
      </c>
      <c r="J5" s="1" t="s">
        <v>45</v>
      </c>
    </row>
    <row r="6" spans="1:10" x14ac:dyDescent="0.25">
      <c r="B6" s="122">
        <v>13140</v>
      </c>
      <c r="C6" s="122" t="s">
        <v>15</v>
      </c>
      <c r="D6" s="121">
        <v>0</v>
      </c>
      <c r="E6" s="121">
        <v>0</v>
      </c>
      <c r="J6" s="1" t="s">
        <v>46</v>
      </c>
    </row>
    <row r="7" spans="1:10" x14ac:dyDescent="0.25">
      <c r="B7" s="122">
        <v>13150</v>
      </c>
      <c r="C7" s="122" t="s">
        <v>13</v>
      </c>
      <c r="D7" s="121">
        <v>0</v>
      </c>
      <c r="E7" s="121">
        <v>0</v>
      </c>
      <c r="J7" s="1" t="s">
        <v>47</v>
      </c>
    </row>
    <row r="8" spans="1:10" x14ac:dyDescent="0.25">
      <c r="B8" s="122">
        <v>13160</v>
      </c>
      <c r="C8" s="122" t="s">
        <v>19</v>
      </c>
      <c r="D8" s="121">
        <v>0</v>
      </c>
      <c r="E8" s="121">
        <v>0</v>
      </c>
      <c r="I8" s="1" t="s">
        <v>48</v>
      </c>
    </row>
    <row r="9" spans="1:10" x14ac:dyDescent="0.25">
      <c r="B9" s="124">
        <v>13170</v>
      </c>
      <c r="C9" s="124" t="s">
        <v>0</v>
      </c>
      <c r="D9" s="121">
        <v>0</v>
      </c>
      <c r="E9" s="121">
        <v>0</v>
      </c>
      <c r="J9" s="1" t="s">
        <v>55</v>
      </c>
    </row>
    <row r="10" spans="1:10" x14ac:dyDescent="0.25">
      <c r="A10" s="5">
        <v>320</v>
      </c>
      <c r="B10" s="6"/>
      <c r="C10" s="6" t="s">
        <v>27</v>
      </c>
      <c r="D10" s="13">
        <f>SUM(D11:D17)</f>
        <v>0</v>
      </c>
      <c r="E10" s="13">
        <f>SUM(E11:E17)</f>
        <v>0</v>
      </c>
      <c r="J10" s="1" t="s">
        <v>47</v>
      </c>
    </row>
    <row r="11" spans="1:10" x14ac:dyDescent="0.25">
      <c r="B11" s="120">
        <v>13210</v>
      </c>
      <c r="C11" s="120" t="s">
        <v>11</v>
      </c>
      <c r="D11" s="121">
        <v>0</v>
      </c>
      <c r="E11" s="121">
        <v>0</v>
      </c>
      <c r="J11" s="1" t="s">
        <v>49</v>
      </c>
    </row>
    <row r="12" spans="1:10" x14ac:dyDescent="0.25">
      <c r="B12" s="122">
        <v>13240</v>
      </c>
      <c r="C12" s="122" t="s">
        <v>1</v>
      </c>
      <c r="D12" s="121">
        <v>0</v>
      </c>
      <c r="E12" s="121">
        <v>0</v>
      </c>
      <c r="I12" s="1" t="s">
        <v>50</v>
      </c>
    </row>
    <row r="13" spans="1:10" x14ac:dyDescent="0.25">
      <c r="B13" s="122">
        <v>13245</v>
      </c>
      <c r="C13" s="122" t="s">
        <v>2</v>
      </c>
      <c r="D13" s="121">
        <v>0</v>
      </c>
      <c r="E13" s="121">
        <v>0</v>
      </c>
      <c r="I13" s="1" t="s">
        <v>52</v>
      </c>
    </row>
    <row r="14" spans="1:10" x14ac:dyDescent="0.25">
      <c r="B14" s="122">
        <v>13250</v>
      </c>
      <c r="C14" s="122" t="s">
        <v>22</v>
      </c>
      <c r="D14" s="121">
        <v>0</v>
      </c>
      <c r="E14" s="121">
        <v>0</v>
      </c>
      <c r="I14" s="16" t="s">
        <v>51</v>
      </c>
    </row>
    <row r="15" spans="1:10" x14ac:dyDescent="0.25">
      <c r="B15" s="122">
        <v>13255</v>
      </c>
      <c r="C15" s="122" t="s">
        <v>20</v>
      </c>
      <c r="D15" s="121">
        <v>0</v>
      </c>
      <c r="E15" s="121">
        <v>0</v>
      </c>
    </row>
    <row r="16" spans="1:10" x14ac:dyDescent="0.25">
      <c r="B16" s="122">
        <v>13270</v>
      </c>
      <c r="C16" s="122" t="s">
        <v>3</v>
      </c>
      <c r="D16" s="121">
        <v>0</v>
      </c>
      <c r="E16" s="121">
        <v>0</v>
      </c>
      <c r="H16" s="2" t="s">
        <v>53</v>
      </c>
    </row>
    <row r="17" spans="1:10" x14ac:dyDescent="0.25">
      <c r="B17" s="124">
        <v>13290</v>
      </c>
      <c r="C17" s="124" t="s">
        <v>4</v>
      </c>
      <c r="D17" s="121">
        <v>0</v>
      </c>
      <c r="E17" s="121">
        <v>0</v>
      </c>
      <c r="I17" s="1" t="s">
        <v>43</v>
      </c>
    </row>
    <row r="18" spans="1:10" x14ac:dyDescent="0.25">
      <c r="A18" s="5">
        <v>360</v>
      </c>
      <c r="B18" s="6"/>
      <c r="C18" s="6" t="s">
        <v>28</v>
      </c>
      <c r="D18" s="13">
        <f>SUM(D19:D24)</f>
        <v>0</v>
      </c>
      <c r="E18" s="13">
        <f>SUM(E19:E24)</f>
        <v>0</v>
      </c>
      <c r="J18" s="1" t="s">
        <v>44</v>
      </c>
    </row>
    <row r="19" spans="1:10" x14ac:dyDescent="0.25">
      <c r="B19" s="120">
        <v>13610</v>
      </c>
      <c r="C19" s="120" t="s">
        <v>23</v>
      </c>
      <c r="D19" s="121">
        <v>0</v>
      </c>
      <c r="E19" s="121">
        <v>0</v>
      </c>
      <c r="J19" s="1" t="s">
        <v>45</v>
      </c>
    </row>
    <row r="20" spans="1:10" x14ac:dyDescent="0.25">
      <c r="B20" s="122">
        <v>13620</v>
      </c>
      <c r="C20" s="122" t="s">
        <v>24</v>
      </c>
      <c r="D20" s="121">
        <v>0</v>
      </c>
      <c r="E20" s="121">
        <v>0</v>
      </c>
      <c r="J20" s="1" t="s">
        <v>46</v>
      </c>
    </row>
    <row r="21" spans="1:10" x14ac:dyDescent="0.25">
      <c r="B21" s="122">
        <v>13630</v>
      </c>
      <c r="C21" s="122" t="s">
        <v>25</v>
      </c>
      <c r="D21" s="121">
        <v>0</v>
      </c>
      <c r="E21" s="121">
        <v>0</v>
      </c>
      <c r="J21" s="1" t="s">
        <v>47</v>
      </c>
    </row>
    <row r="22" spans="1:10" x14ac:dyDescent="0.25">
      <c r="B22" s="122">
        <v>13640</v>
      </c>
      <c r="C22" s="122" t="s">
        <v>5</v>
      </c>
      <c r="D22" s="121">
        <v>0</v>
      </c>
      <c r="E22" s="121">
        <v>0</v>
      </c>
      <c r="I22" s="1" t="s">
        <v>54</v>
      </c>
    </row>
    <row r="23" spans="1:10" x14ac:dyDescent="0.25">
      <c r="B23" s="122">
        <v>13650</v>
      </c>
      <c r="C23" s="122" t="s">
        <v>6</v>
      </c>
      <c r="D23" s="121">
        <v>0</v>
      </c>
      <c r="E23" s="121">
        <v>0</v>
      </c>
      <c r="I23" s="1" t="s">
        <v>50</v>
      </c>
    </row>
    <row r="24" spans="1:10" x14ac:dyDescent="0.25">
      <c r="B24" s="124">
        <v>13660</v>
      </c>
      <c r="C24" s="124" t="s">
        <v>7</v>
      </c>
      <c r="D24" s="121">
        <v>0</v>
      </c>
      <c r="E24" s="121">
        <v>0</v>
      </c>
      <c r="I24" s="1" t="s">
        <v>52</v>
      </c>
    </row>
    <row r="25" spans="1:10" x14ac:dyDescent="0.25">
      <c r="A25" s="5">
        <v>410</v>
      </c>
      <c r="B25" s="6">
        <v>24100</v>
      </c>
      <c r="C25" s="6" t="s">
        <v>35</v>
      </c>
      <c r="D25" s="33">
        <v>0</v>
      </c>
      <c r="E25" s="33">
        <v>0</v>
      </c>
      <c r="I25" s="16" t="s">
        <v>51</v>
      </c>
    </row>
    <row r="26" spans="1:10" x14ac:dyDescent="0.25">
      <c r="A26" s="5">
        <v>420</v>
      </c>
      <c r="B26" s="6"/>
      <c r="C26" s="6" t="s">
        <v>29</v>
      </c>
      <c r="D26" s="13">
        <f>SUM(D27:D28)</f>
        <v>0</v>
      </c>
      <c r="E26" s="13">
        <f>SUM(E27:E28)</f>
        <v>0</v>
      </c>
    </row>
    <row r="27" spans="1:10" x14ac:dyDescent="0.25">
      <c r="A27" s="1"/>
      <c r="B27" s="120">
        <v>24200</v>
      </c>
      <c r="C27" s="120" t="s">
        <v>8</v>
      </c>
      <c r="D27" s="121">
        <v>0</v>
      </c>
      <c r="E27" s="121">
        <v>0</v>
      </c>
    </row>
    <row r="28" spans="1:10" x14ac:dyDescent="0.25">
      <c r="A28" s="1"/>
      <c r="B28" s="124">
        <v>24210</v>
      </c>
      <c r="C28" s="124" t="s">
        <v>16</v>
      </c>
      <c r="D28" s="125">
        <v>0</v>
      </c>
      <c r="E28" s="125">
        <v>0</v>
      </c>
    </row>
    <row r="29" spans="1:10" x14ac:dyDescent="0.25">
      <c r="A29" s="5">
        <v>425</v>
      </c>
      <c r="B29" s="6">
        <v>24250</v>
      </c>
      <c r="C29" s="6" t="s">
        <v>30</v>
      </c>
      <c r="D29" s="33">
        <v>0</v>
      </c>
      <c r="E29" s="33">
        <v>0</v>
      </c>
    </row>
    <row r="30" spans="1:10" x14ac:dyDescent="0.25">
      <c r="A30" s="5">
        <v>430</v>
      </c>
      <c r="B30" s="6">
        <v>24330</v>
      </c>
      <c r="C30" s="6" t="s">
        <v>172</v>
      </c>
      <c r="D30" s="33">
        <v>0</v>
      </c>
      <c r="E30" s="33">
        <v>0</v>
      </c>
    </row>
    <row r="31" spans="1:10" x14ac:dyDescent="0.25">
      <c r="A31" s="5">
        <v>440</v>
      </c>
      <c r="B31" s="6">
        <v>24400</v>
      </c>
      <c r="C31" s="6" t="s">
        <v>31</v>
      </c>
      <c r="D31" s="33">
        <v>0</v>
      </c>
      <c r="E31" s="33">
        <v>0</v>
      </c>
    </row>
    <row r="32" spans="1:10" x14ac:dyDescent="0.25">
      <c r="A32" s="5">
        <v>450</v>
      </c>
      <c r="B32" s="6"/>
      <c r="C32" s="6" t="s">
        <v>36</v>
      </c>
      <c r="D32" s="13">
        <f>SUM(D33:D35)</f>
        <v>0</v>
      </c>
      <c r="E32" s="13">
        <f>SUM(E33:E35)</f>
        <v>0</v>
      </c>
    </row>
    <row r="33" spans="1:5" s="4" customFormat="1" x14ac:dyDescent="0.25">
      <c r="A33" s="3"/>
      <c r="B33" s="129">
        <v>24500</v>
      </c>
      <c r="C33" s="129" t="s">
        <v>9</v>
      </c>
      <c r="D33" s="121">
        <v>0</v>
      </c>
      <c r="E33" s="121">
        <v>0</v>
      </c>
    </row>
    <row r="34" spans="1:5" x14ac:dyDescent="0.25">
      <c r="A34" s="1"/>
      <c r="B34" s="122">
        <v>24510</v>
      </c>
      <c r="C34" s="122" t="s">
        <v>157</v>
      </c>
      <c r="D34" s="123">
        <v>0</v>
      </c>
      <c r="E34" s="123">
        <v>0</v>
      </c>
    </row>
    <row r="35" spans="1:5" x14ac:dyDescent="0.25">
      <c r="A35" s="1"/>
      <c r="B35" s="124">
        <v>24570</v>
      </c>
      <c r="C35" s="124" t="s">
        <v>158</v>
      </c>
      <c r="D35" s="125">
        <v>0</v>
      </c>
      <c r="E35" s="125">
        <v>0</v>
      </c>
    </row>
    <row r="36" spans="1:5" x14ac:dyDescent="0.25">
      <c r="A36" s="5">
        <v>480</v>
      </c>
      <c r="B36" s="6">
        <v>24800</v>
      </c>
      <c r="C36" s="6" t="s">
        <v>32</v>
      </c>
      <c r="D36" s="33">
        <v>0</v>
      </c>
      <c r="E36" s="33">
        <v>0</v>
      </c>
    </row>
    <row r="37" spans="1:5" x14ac:dyDescent="0.25">
      <c r="A37" s="5">
        <v>490</v>
      </c>
      <c r="B37" s="6"/>
      <c r="C37" s="6" t="s">
        <v>33</v>
      </c>
      <c r="D37" s="13">
        <f>SUM(D38:D39)</f>
        <v>0</v>
      </c>
      <c r="E37" s="13">
        <f>SUM(E38:E39)</f>
        <v>0</v>
      </c>
    </row>
    <row r="38" spans="1:5" x14ac:dyDescent="0.25">
      <c r="A38" s="1"/>
      <c r="B38" s="120">
        <v>24850</v>
      </c>
      <c r="C38" s="120" t="s">
        <v>21</v>
      </c>
      <c r="D38" s="121">
        <v>0</v>
      </c>
      <c r="E38" s="121">
        <v>0</v>
      </c>
    </row>
    <row r="39" spans="1:5" x14ac:dyDescent="0.25">
      <c r="A39" s="1"/>
      <c r="B39" s="124">
        <v>24900</v>
      </c>
      <c r="C39" s="124" t="s">
        <v>17</v>
      </c>
      <c r="D39" s="125">
        <v>0</v>
      </c>
      <c r="E39" s="125">
        <v>0</v>
      </c>
    </row>
    <row r="40" spans="1:5" x14ac:dyDescent="0.25">
      <c r="A40" s="5">
        <v>495</v>
      </c>
      <c r="B40" s="6">
        <v>24950</v>
      </c>
      <c r="C40" s="6" t="s">
        <v>38</v>
      </c>
      <c r="D40" s="33">
        <v>0</v>
      </c>
      <c r="E40" s="33">
        <v>0</v>
      </c>
    </row>
    <row r="41" spans="1:5" x14ac:dyDescent="0.25">
      <c r="A41" s="5">
        <v>510</v>
      </c>
      <c r="B41" s="6"/>
      <c r="C41" s="6" t="s">
        <v>37</v>
      </c>
      <c r="D41" s="13">
        <f>SUM(D42:D43)</f>
        <v>0</v>
      </c>
      <c r="E41" s="13">
        <f>SUM(E42:E43)</f>
        <v>0</v>
      </c>
    </row>
    <row r="42" spans="1:5" s="8" customFormat="1" x14ac:dyDescent="0.25">
      <c r="A42" s="7"/>
      <c r="B42" s="129">
        <v>35100</v>
      </c>
      <c r="C42" s="129" t="s">
        <v>14</v>
      </c>
      <c r="D42" s="121">
        <v>0</v>
      </c>
      <c r="E42" s="121">
        <v>0</v>
      </c>
    </row>
    <row r="43" spans="1:5" s="8" customFormat="1" x14ac:dyDescent="0.25">
      <c r="A43" s="9"/>
      <c r="B43" s="136">
        <v>35400</v>
      </c>
      <c r="C43" s="136" t="s">
        <v>10</v>
      </c>
      <c r="D43" s="125">
        <v>0</v>
      </c>
      <c r="E43" s="125">
        <v>0</v>
      </c>
    </row>
    <row r="44" spans="1:5" x14ac:dyDescent="0.25">
      <c r="A44" s="5">
        <v>560</v>
      </c>
      <c r="B44" s="6">
        <v>35600</v>
      </c>
      <c r="C44" s="6" t="s">
        <v>12</v>
      </c>
      <c r="D44" s="33">
        <v>0</v>
      </c>
      <c r="E44" s="33">
        <v>0</v>
      </c>
    </row>
    <row r="45" spans="1:5" ht="13.5" thickBot="1" x14ac:dyDescent="0.3">
      <c r="C45" s="1" t="s">
        <v>70</v>
      </c>
      <c r="D45" s="32">
        <f>D44+D41+D40+D37+D36+D32+D31+D29+D26+D25+D18+D10+D4+D30</f>
        <v>0</v>
      </c>
      <c r="E45" s="32">
        <f>E44+E41+E40+E37+E36+E32+E31+E29+E26+E25+E18+E10+E4+E30</f>
        <v>0</v>
      </c>
    </row>
    <row r="46" spans="1:5" ht="13.5" thickTop="1" x14ac:dyDescent="0.25"/>
  </sheetData>
  <sheetProtection algorithmName="SHA-512" hashValue="wh2czkxz3MdvFBLqDR3jAKgBdgrlA+PBUz22kLyWLaxQ4ddrGF0rAxdn7lnuyQ3uenTZQeB4hp0/o/lleWsynw==" saltValue="Zx0/2L5Cl5uilMwo3uAS+A==" spinCount="100000" sheet="1" selectLockedCells="1"/>
  <pageMargins left="0.25" right="0.25" top="0.75" bottom="0.75" header="0.3" footer="0.3"/>
  <pageSetup scale="68" orientation="landscape" r:id="rId1"/>
  <headerFooter>
    <oddFooter>&amp;L&amp;A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135"/>
  <sheetViews>
    <sheetView workbookViewId="0">
      <selection activeCell="F16" sqref="F16"/>
    </sheetView>
  </sheetViews>
  <sheetFormatPr defaultColWidth="8.85546875" defaultRowHeight="12.75" x14ac:dyDescent="0.25"/>
  <cols>
    <col min="1" max="1" width="1.7109375" style="1" customWidth="1"/>
    <col min="2" max="2" width="3.7109375" style="154" customWidth="1"/>
    <col min="3" max="3" width="5.140625" style="155" customWidth="1"/>
    <col min="4" max="4" width="19.7109375" style="155" customWidth="1"/>
    <col min="5" max="5" width="11.5703125" style="156" customWidth="1"/>
    <col min="6" max="6" width="60.42578125" style="140" customWidth="1"/>
    <col min="7" max="7" width="1.7109375" style="8" customWidth="1"/>
    <col min="8" max="8" width="8.85546875" style="213"/>
    <col min="9" max="9" width="7.28515625" style="1" bestFit="1" customWidth="1"/>
    <col min="10" max="10" width="11.5703125" style="1" customWidth="1"/>
    <col min="11" max="11" width="8.85546875" style="213"/>
    <col min="12" max="12" width="11.5703125" style="226" customWidth="1"/>
    <col min="13" max="13" width="60.42578125" style="218" customWidth="1"/>
    <col min="14" max="22" width="8.85546875" style="213"/>
    <col min="23" max="16384" width="8.85546875" style="1"/>
  </cols>
  <sheetData>
    <row r="2" spans="2:22" s="26" customFormat="1" ht="15.75" x14ac:dyDescent="0.2">
      <c r="B2" s="154"/>
      <c r="C2" s="155"/>
      <c r="D2" s="157" t="s">
        <v>95</v>
      </c>
      <c r="E2" s="158" t="s">
        <v>93</v>
      </c>
      <c r="F2" s="137"/>
      <c r="G2" s="204"/>
      <c r="H2" s="212"/>
      <c r="K2" s="212"/>
      <c r="L2" s="225"/>
      <c r="M2" s="217"/>
      <c r="N2" s="212"/>
      <c r="O2" s="212"/>
      <c r="P2" s="212"/>
      <c r="Q2" s="212"/>
      <c r="R2" s="212"/>
      <c r="S2" s="212"/>
      <c r="T2" s="212"/>
      <c r="U2" s="212"/>
      <c r="V2" s="212"/>
    </row>
    <row r="3" spans="2:22" s="26" customFormat="1" ht="15.75" x14ac:dyDescent="0.2">
      <c r="B3" s="154"/>
      <c r="C3" s="155"/>
      <c r="D3" s="157" t="s">
        <v>97</v>
      </c>
      <c r="E3" s="159" t="s">
        <v>194</v>
      </c>
      <c r="F3" s="138"/>
      <c r="G3" s="204"/>
      <c r="H3" s="212"/>
      <c r="K3" s="212"/>
      <c r="L3" s="225"/>
      <c r="M3" s="217"/>
      <c r="N3" s="212"/>
      <c r="O3" s="212"/>
      <c r="P3" s="212"/>
      <c r="Q3" s="212"/>
      <c r="R3" s="212"/>
      <c r="S3" s="212"/>
      <c r="T3" s="212"/>
      <c r="U3" s="212"/>
      <c r="V3" s="212"/>
    </row>
    <row r="4" spans="2:22" s="26" customFormat="1" ht="15.75" x14ac:dyDescent="0.2">
      <c r="B4" s="154"/>
      <c r="C4" s="155"/>
      <c r="D4" s="157" t="s">
        <v>96</v>
      </c>
      <c r="E4" s="160" t="s">
        <v>171</v>
      </c>
      <c r="F4" s="139"/>
      <c r="G4" s="204"/>
      <c r="H4" s="212"/>
      <c r="K4" s="212"/>
      <c r="L4" s="225"/>
      <c r="M4" s="217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3.5" thickBot="1" x14ac:dyDescent="0.3"/>
    <row r="6" spans="2:22" s="17" customFormat="1" ht="60" x14ac:dyDescent="0.2">
      <c r="B6" s="253" t="s">
        <v>56</v>
      </c>
      <c r="C6" s="254"/>
      <c r="D6" s="161" t="s">
        <v>57</v>
      </c>
      <c r="E6" s="162" t="s">
        <v>94</v>
      </c>
      <c r="F6" s="141" t="s">
        <v>146</v>
      </c>
      <c r="G6" s="205"/>
      <c r="H6" s="214"/>
      <c r="I6" s="200" t="s">
        <v>156</v>
      </c>
      <c r="J6" s="201" t="s">
        <v>155</v>
      </c>
      <c r="K6" s="214"/>
      <c r="L6" s="242" t="s">
        <v>170</v>
      </c>
      <c r="M6" s="141" t="s">
        <v>169</v>
      </c>
      <c r="N6" s="214"/>
      <c r="O6" s="214"/>
      <c r="P6" s="214"/>
      <c r="Q6" s="214"/>
      <c r="R6" s="214"/>
      <c r="S6" s="214"/>
      <c r="T6" s="214"/>
      <c r="U6" s="214"/>
      <c r="V6" s="214"/>
    </row>
    <row r="7" spans="2:22" x14ac:dyDescent="0.25">
      <c r="B7" s="163">
        <v>310</v>
      </c>
      <c r="C7" s="164"/>
      <c r="D7" s="164" t="s">
        <v>26</v>
      </c>
      <c r="E7" s="165">
        <f>SUM(E8:E13)</f>
        <v>0</v>
      </c>
      <c r="F7" s="142"/>
      <c r="I7" s="165" t="str">
        <f t="shared" ref="I7:I14" si="0">IF(E7&lt;J7,"ERROR"," ")</f>
        <v xml:space="preserve"> </v>
      </c>
      <c r="J7" s="165">
        <f>SUM(J8:J13)</f>
        <v>0</v>
      </c>
      <c r="L7" s="165">
        <f>SUM(L8:L13)</f>
        <v>0</v>
      </c>
      <c r="M7" s="228"/>
    </row>
    <row r="8" spans="2:22" x14ac:dyDescent="0.25">
      <c r="B8" s="166"/>
      <c r="C8" s="167">
        <v>13130</v>
      </c>
      <c r="D8" s="167" t="s">
        <v>18</v>
      </c>
      <c r="E8" s="168">
        <v>0</v>
      </c>
      <c r="F8" s="143"/>
      <c r="G8" s="206"/>
      <c r="I8" s="121" t="str">
        <f t="shared" si="0"/>
        <v xml:space="preserve"> </v>
      </c>
      <c r="J8" s="121">
        <f>'(2) MUNIS'!E5</f>
        <v>0</v>
      </c>
      <c r="L8" s="168">
        <v>0</v>
      </c>
      <c r="M8" s="229"/>
    </row>
    <row r="9" spans="2:22" x14ac:dyDescent="0.25">
      <c r="B9" s="166"/>
      <c r="C9" s="169">
        <v>13140</v>
      </c>
      <c r="D9" s="169" t="s">
        <v>15</v>
      </c>
      <c r="E9" s="168">
        <v>0</v>
      </c>
      <c r="F9" s="211"/>
      <c r="G9" s="207"/>
      <c r="I9" s="121" t="str">
        <f t="shared" si="0"/>
        <v xml:space="preserve"> </v>
      </c>
      <c r="J9" s="121">
        <f>'(2) MUNIS'!E6</f>
        <v>0</v>
      </c>
      <c r="L9" s="168">
        <v>0</v>
      </c>
      <c r="M9" s="230"/>
    </row>
    <row r="10" spans="2:22" x14ac:dyDescent="0.25">
      <c r="B10" s="166"/>
      <c r="C10" s="169">
        <v>13150</v>
      </c>
      <c r="D10" s="171" t="s">
        <v>160</v>
      </c>
      <c r="E10" s="168"/>
      <c r="F10" s="144"/>
      <c r="G10" s="206"/>
      <c r="I10" s="255" t="s">
        <v>161</v>
      </c>
      <c r="J10" s="255"/>
      <c r="L10" s="168">
        <v>0</v>
      </c>
      <c r="M10" s="231"/>
    </row>
    <row r="11" spans="2:22" ht="24" x14ac:dyDescent="0.25">
      <c r="B11" s="166"/>
      <c r="C11" s="169">
        <v>13150</v>
      </c>
      <c r="D11" s="171" t="s">
        <v>159</v>
      </c>
      <c r="E11" s="168"/>
      <c r="F11" s="144"/>
      <c r="G11" s="206"/>
      <c r="I11" s="256"/>
      <c r="J11" s="256"/>
      <c r="L11" s="168">
        <v>0</v>
      </c>
      <c r="M11" s="231"/>
    </row>
    <row r="12" spans="2:22" x14ac:dyDescent="0.25">
      <c r="B12" s="166"/>
      <c r="C12" s="245">
        <v>13160</v>
      </c>
      <c r="D12" s="245" t="s">
        <v>19</v>
      </c>
      <c r="E12" s="246">
        <v>0</v>
      </c>
      <c r="F12" s="247"/>
      <c r="G12" s="206"/>
      <c r="I12" s="121" t="str">
        <f t="shared" si="0"/>
        <v xml:space="preserve"> </v>
      </c>
      <c r="J12" s="121">
        <f>'(2) MUNIS'!E8</f>
        <v>0</v>
      </c>
      <c r="L12" s="168">
        <v>0</v>
      </c>
      <c r="M12" s="231"/>
    </row>
    <row r="13" spans="2:22" ht="24" x14ac:dyDescent="0.25">
      <c r="B13" s="166"/>
      <c r="C13" s="172">
        <v>13170</v>
      </c>
      <c r="D13" s="173" t="s">
        <v>0</v>
      </c>
      <c r="E13" s="168"/>
      <c r="F13" s="145"/>
      <c r="G13" s="206"/>
      <c r="I13" s="121" t="str">
        <f t="shared" si="0"/>
        <v xml:space="preserve"> </v>
      </c>
      <c r="J13" s="121">
        <f>'(2) MUNIS'!E9</f>
        <v>0</v>
      </c>
      <c r="L13" s="168">
        <v>0</v>
      </c>
      <c r="M13" s="232"/>
    </row>
    <row r="14" spans="2:22" x14ac:dyDescent="0.25">
      <c r="B14" s="163">
        <v>320</v>
      </c>
      <c r="C14" s="164"/>
      <c r="D14" s="164" t="s">
        <v>27</v>
      </c>
      <c r="E14" s="165">
        <f>SUM(E15:E21)</f>
        <v>0</v>
      </c>
      <c r="F14" s="142"/>
      <c r="I14" s="165" t="str">
        <f t="shared" si="0"/>
        <v xml:space="preserve"> </v>
      </c>
      <c r="J14" s="165">
        <f>SUM(J15:J21)</f>
        <v>0</v>
      </c>
      <c r="L14" s="165">
        <f>SUM(L15:L21)</f>
        <v>0</v>
      </c>
      <c r="M14" s="228"/>
    </row>
    <row r="15" spans="2:22" x14ac:dyDescent="0.25">
      <c r="B15" s="174"/>
      <c r="C15" s="187">
        <v>13210</v>
      </c>
      <c r="D15" s="187" t="s">
        <v>11</v>
      </c>
      <c r="E15" s="246">
        <v>0</v>
      </c>
      <c r="F15" s="151"/>
      <c r="G15" s="206"/>
      <c r="I15" s="121" t="str">
        <f t="shared" ref="I15:I28" si="1">IF(E15&lt;J15,"ERROR"," ")</f>
        <v xml:space="preserve"> </v>
      </c>
      <c r="J15" s="121">
        <f>'(2) MUNIS'!E11</f>
        <v>0</v>
      </c>
      <c r="L15" s="168">
        <v>0</v>
      </c>
      <c r="M15" s="229"/>
    </row>
    <row r="16" spans="2:22" x14ac:dyDescent="0.25">
      <c r="B16" s="175"/>
      <c r="C16" s="169">
        <v>13240</v>
      </c>
      <c r="D16" s="169" t="s">
        <v>1</v>
      </c>
      <c r="E16" s="168">
        <v>0</v>
      </c>
      <c r="F16" s="144"/>
      <c r="G16" s="206"/>
      <c r="I16" s="121" t="str">
        <f t="shared" si="1"/>
        <v xml:space="preserve"> </v>
      </c>
      <c r="J16" s="121">
        <f>'(2) MUNIS'!E12</f>
        <v>0</v>
      </c>
      <c r="L16" s="168">
        <v>0</v>
      </c>
      <c r="M16" s="231"/>
    </row>
    <row r="17" spans="2:13" x14ac:dyDescent="0.25">
      <c r="B17" s="175"/>
      <c r="C17" s="169">
        <v>13245</v>
      </c>
      <c r="D17" s="169" t="s">
        <v>2</v>
      </c>
      <c r="E17" s="168">
        <v>0</v>
      </c>
      <c r="F17" s="144"/>
      <c r="G17" s="206"/>
      <c r="I17" s="121" t="str">
        <f t="shared" si="1"/>
        <v xml:space="preserve"> </v>
      </c>
      <c r="J17" s="121">
        <f>'(2) MUNIS'!E13</f>
        <v>0</v>
      </c>
      <c r="L17" s="168">
        <v>0</v>
      </c>
      <c r="M17" s="231"/>
    </row>
    <row r="18" spans="2:13" x14ac:dyDescent="0.25">
      <c r="B18" s="175"/>
      <c r="C18" s="169">
        <v>13250</v>
      </c>
      <c r="D18" s="169" t="s">
        <v>22</v>
      </c>
      <c r="E18" s="168">
        <v>0</v>
      </c>
      <c r="F18" s="144"/>
      <c r="G18" s="206"/>
      <c r="I18" s="121" t="str">
        <f t="shared" si="1"/>
        <v xml:space="preserve"> </v>
      </c>
      <c r="J18" s="121">
        <f>'(2) MUNIS'!E14</f>
        <v>0</v>
      </c>
      <c r="L18" s="168">
        <v>0</v>
      </c>
      <c r="M18" s="231"/>
    </row>
    <row r="19" spans="2:13" x14ac:dyDescent="0.25">
      <c r="B19" s="175"/>
      <c r="C19" s="169">
        <v>13255</v>
      </c>
      <c r="D19" s="169" t="s">
        <v>20</v>
      </c>
      <c r="E19" s="168">
        <v>0</v>
      </c>
      <c r="F19" s="144"/>
      <c r="G19" s="206"/>
      <c r="I19" s="121" t="str">
        <f t="shared" si="1"/>
        <v xml:space="preserve"> </v>
      </c>
      <c r="J19" s="121">
        <f>'(2) MUNIS'!E15</f>
        <v>0</v>
      </c>
      <c r="L19" s="168">
        <v>0</v>
      </c>
      <c r="M19" s="231"/>
    </row>
    <row r="20" spans="2:13" x14ac:dyDescent="0.25">
      <c r="B20" s="175"/>
      <c r="C20" s="169">
        <v>13270</v>
      </c>
      <c r="D20" s="169" t="s">
        <v>3</v>
      </c>
      <c r="E20" s="168">
        <v>0</v>
      </c>
      <c r="F20" s="144"/>
      <c r="G20" s="206"/>
      <c r="I20" s="121" t="str">
        <f t="shared" si="1"/>
        <v xml:space="preserve"> </v>
      </c>
      <c r="J20" s="121">
        <f>'(2) MUNIS'!E16</f>
        <v>0</v>
      </c>
      <c r="L20" s="168">
        <v>0</v>
      </c>
      <c r="M20" s="231"/>
    </row>
    <row r="21" spans="2:13" x14ac:dyDescent="0.25">
      <c r="B21" s="176"/>
      <c r="C21" s="177">
        <v>13290</v>
      </c>
      <c r="D21" s="177" t="s">
        <v>4</v>
      </c>
      <c r="E21" s="168">
        <v>0</v>
      </c>
      <c r="F21" s="209"/>
      <c r="I21" s="121" t="str">
        <f t="shared" si="1"/>
        <v xml:space="preserve"> </v>
      </c>
      <c r="J21" s="121">
        <f>'(2) MUNIS'!E17</f>
        <v>0</v>
      </c>
      <c r="L21" s="168">
        <v>0</v>
      </c>
      <c r="M21" s="233"/>
    </row>
    <row r="22" spans="2:13" x14ac:dyDescent="0.25">
      <c r="B22" s="163">
        <v>360</v>
      </c>
      <c r="C22" s="164"/>
      <c r="D22" s="164" t="s">
        <v>28</v>
      </c>
      <c r="E22" s="165">
        <f>SUM(E23:E28)</f>
        <v>0</v>
      </c>
      <c r="F22" s="142"/>
      <c r="I22" s="165" t="str">
        <f>IF(E22&lt;J22,"ERROR"," ")</f>
        <v xml:space="preserve"> </v>
      </c>
      <c r="J22" s="165">
        <f>SUM(J23:J28)</f>
        <v>0</v>
      </c>
      <c r="L22" s="165">
        <f>SUM(L23:L28)</f>
        <v>0</v>
      </c>
      <c r="M22" s="228"/>
    </row>
    <row r="23" spans="2:13" x14ac:dyDescent="0.25">
      <c r="B23" s="174"/>
      <c r="C23" s="167">
        <v>13610</v>
      </c>
      <c r="D23" s="167" t="s">
        <v>23</v>
      </c>
      <c r="E23" s="179">
        <f>'Benefits Calculation'!Q11</f>
        <v>0</v>
      </c>
      <c r="F23" s="147">
        <v>0.30859999999999999</v>
      </c>
      <c r="I23" s="121" t="str">
        <f t="shared" si="1"/>
        <v xml:space="preserve"> </v>
      </c>
      <c r="J23" s="121">
        <f>'(2) MUNIS'!E19</f>
        <v>0</v>
      </c>
      <c r="L23" s="179">
        <v>0</v>
      </c>
      <c r="M23" s="234"/>
    </row>
    <row r="24" spans="2:13" x14ac:dyDescent="0.25">
      <c r="B24" s="175"/>
      <c r="C24" s="169">
        <v>13620</v>
      </c>
      <c r="D24" s="169" t="s">
        <v>24</v>
      </c>
      <c r="E24" s="180">
        <f>'Benefits Calculation'!Q12</f>
        <v>0</v>
      </c>
      <c r="F24" s="148">
        <v>1.5E-3</v>
      </c>
      <c r="I24" s="121" t="str">
        <f t="shared" si="1"/>
        <v xml:space="preserve"> </v>
      </c>
      <c r="J24" s="121">
        <f>'(2) MUNIS'!E20</f>
        <v>0</v>
      </c>
      <c r="L24" s="180">
        <v>0</v>
      </c>
      <c r="M24" s="235"/>
    </row>
    <row r="25" spans="2:13" x14ac:dyDescent="0.25">
      <c r="B25" s="175"/>
      <c r="C25" s="169">
        <v>13630</v>
      </c>
      <c r="D25" s="169" t="s">
        <v>25</v>
      </c>
      <c r="E25" s="180">
        <f>'Benefits Calculation'!Q13</f>
        <v>0</v>
      </c>
      <c r="F25" s="148">
        <v>7.4999999999999997E-3</v>
      </c>
      <c r="I25" s="121" t="str">
        <f t="shared" si="1"/>
        <v xml:space="preserve"> </v>
      </c>
      <c r="J25" s="121">
        <f>'(2) MUNIS'!E21</f>
        <v>0</v>
      </c>
      <c r="L25" s="180">
        <v>0</v>
      </c>
      <c r="M25" s="235"/>
    </row>
    <row r="26" spans="2:13" x14ac:dyDescent="0.25">
      <c r="B26" s="175"/>
      <c r="C26" s="169">
        <v>13640</v>
      </c>
      <c r="D26" s="169" t="s">
        <v>5</v>
      </c>
      <c r="E26" s="180">
        <f>'Benefits Calculation'!Q14</f>
        <v>0</v>
      </c>
      <c r="F26" s="148">
        <v>1.4500000000000001E-2</v>
      </c>
      <c r="I26" s="121" t="str">
        <f t="shared" si="1"/>
        <v xml:space="preserve"> </v>
      </c>
      <c r="J26" s="121">
        <f>'(2) MUNIS'!E22</f>
        <v>0</v>
      </c>
      <c r="L26" s="180">
        <v>0</v>
      </c>
      <c r="M26" s="235"/>
    </row>
    <row r="27" spans="2:13" x14ac:dyDescent="0.25">
      <c r="B27" s="175"/>
      <c r="C27" s="169">
        <v>13650</v>
      </c>
      <c r="D27" s="169" t="s">
        <v>6</v>
      </c>
      <c r="E27" s="180">
        <f>'Benefits Calculation'!Q15</f>
        <v>0</v>
      </c>
      <c r="F27" s="148">
        <v>0.12559999999999999</v>
      </c>
      <c r="I27" s="121" t="str">
        <f t="shared" si="1"/>
        <v xml:space="preserve"> </v>
      </c>
      <c r="J27" s="121">
        <f>'(2) MUNIS'!E23</f>
        <v>0</v>
      </c>
      <c r="L27" s="180">
        <v>0</v>
      </c>
      <c r="M27" s="235"/>
    </row>
    <row r="28" spans="2:13" x14ac:dyDescent="0.25">
      <c r="B28" s="176"/>
      <c r="C28" s="177">
        <v>13660</v>
      </c>
      <c r="D28" s="177" t="s">
        <v>7</v>
      </c>
      <c r="E28" s="181">
        <f>'Benefits Calculation'!Q16</f>
        <v>0</v>
      </c>
      <c r="F28" s="149">
        <v>0.22</v>
      </c>
      <c r="I28" s="121" t="str">
        <f t="shared" si="1"/>
        <v xml:space="preserve"> </v>
      </c>
      <c r="J28" s="121">
        <f>'(2) MUNIS'!E24</f>
        <v>0</v>
      </c>
      <c r="L28" s="181">
        <v>0</v>
      </c>
      <c r="M28" s="236"/>
    </row>
    <row r="29" spans="2:13" ht="24" x14ac:dyDescent="0.25">
      <c r="B29" s="163">
        <v>410</v>
      </c>
      <c r="C29" s="164">
        <v>24100</v>
      </c>
      <c r="D29" s="182" t="s">
        <v>35</v>
      </c>
      <c r="E29" s="183"/>
      <c r="F29" s="150"/>
      <c r="G29" s="206"/>
      <c r="I29" s="165" t="str">
        <f>IF(E29&lt;J29,"ERROR"," ")</f>
        <v xml:space="preserve"> </v>
      </c>
      <c r="J29" s="33">
        <f>'(2) MUNIS'!E25</f>
        <v>0</v>
      </c>
      <c r="L29" s="183">
        <v>0</v>
      </c>
      <c r="M29" s="237"/>
    </row>
    <row r="30" spans="2:13" x14ac:dyDescent="0.25">
      <c r="B30" s="163">
        <v>420</v>
      </c>
      <c r="C30" s="164"/>
      <c r="D30" s="164" t="s">
        <v>29</v>
      </c>
      <c r="E30" s="165">
        <f>E32+E31</f>
        <v>0</v>
      </c>
      <c r="F30" s="142"/>
      <c r="I30" s="165" t="str">
        <f>IF(E30&lt;J30,"ERROR"," ")</f>
        <v xml:space="preserve"> </v>
      </c>
      <c r="J30" s="165">
        <f>J32+J31</f>
        <v>0</v>
      </c>
      <c r="L30" s="165">
        <f>L32+L31</f>
        <v>0</v>
      </c>
      <c r="M30" s="228"/>
    </row>
    <row r="31" spans="2:13" x14ac:dyDescent="0.25">
      <c r="B31" s="184"/>
      <c r="C31" s="167">
        <v>24200</v>
      </c>
      <c r="D31" s="167" t="s">
        <v>8</v>
      </c>
      <c r="E31" s="168"/>
      <c r="F31" s="143"/>
      <c r="G31" s="206"/>
      <c r="I31" s="121" t="str">
        <f t="shared" ref="I31:I32" si="2">IF(E31&lt;J31,"ERROR"," ")</f>
        <v xml:space="preserve"> </v>
      </c>
      <c r="J31" s="121">
        <f>'(2) MUNIS'!E27</f>
        <v>0</v>
      </c>
      <c r="L31" s="168">
        <v>0</v>
      </c>
      <c r="M31" s="229"/>
    </row>
    <row r="32" spans="2:13" x14ac:dyDescent="0.25">
      <c r="B32" s="185"/>
      <c r="C32" s="177">
        <v>24210</v>
      </c>
      <c r="D32" s="177" t="s">
        <v>16</v>
      </c>
      <c r="E32" s="178"/>
      <c r="F32" s="146"/>
      <c r="G32" s="206"/>
      <c r="I32" s="121" t="str">
        <f t="shared" si="2"/>
        <v xml:space="preserve"> </v>
      </c>
      <c r="J32" s="125">
        <f>'(2) MUNIS'!E28</f>
        <v>0</v>
      </c>
      <c r="L32" s="178">
        <v>0</v>
      </c>
      <c r="M32" s="238"/>
    </row>
    <row r="33" spans="2:22" x14ac:dyDescent="0.25">
      <c r="B33" s="163">
        <v>425</v>
      </c>
      <c r="C33" s="164">
        <v>24250</v>
      </c>
      <c r="D33" s="164" t="s">
        <v>30</v>
      </c>
      <c r="E33" s="183">
        <v>0</v>
      </c>
      <c r="F33" s="150"/>
      <c r="G33" s="206"/>
      <c r="I33" s="165" t="str">
        <f>IF(E33&lt;J33,"ERROR"," ")</f>
        <v xml:space="preserve"> </v>
      </c>
      <c r="J33" s="33">
        <f>'(2) MUNIS'!E29</f>
        <v>0</v>
      </c>
      <c r="L33" s="183">
        <v>0</v>
      </c>
      <c r="M33" s="237"/>
    </row>
    <row r="34" spans="2:22" x14ac:dyDescent="0.25">
      <c r="B34" s="163">
        <v>430</v>
      </c>
      <c r="C34" s="164">
        <v>24330</v>
      </c>
      <c r="D34" s="164" t="s">
        <v>172</v>
      </c>
      <c r="E34" s="183">
        <v>0</v>
      </c>
      <c r="F34" s="150"/>
      <c r="G34" s="206"/>
      <c r="I34" s="165" t="str">
        <f t="shared" ref="I34:I35" si="3">IF(E34&lt;J34,"ERROR"," ")</f>
        <v xml:space="preserve"> </v>
      </c>
      <c r="J34" s="33">
        <f>'(2) MUNIS'!E30</f>
        <v>0</v>
      </c>
      <c r="L34" s="183">
        <v>0</v>
      </c>
      <c r="M34" s="237"/>
    </row>
    <row r="35" spans="2:22" x14ac:dyDescent="0.25">
      <c r="B35" s="163">
        <v>440</v>
      </c>
      <c r="C35" s="164">
        <v>24400</v>
      </c>
      <c r="D35" s="164" t="s">
        <v>31</v>
      </c>
      <c r="E35" s="183">
        <v>0</v>
      </c>
      <c r="F35" s="150"/>
      <c r="G35" s="206"/>
      <c r="I35" s="165" t="str">
        <f t="shared" si="3"/>
        <v xml:space="preserve"> </v>
      </c>
      <c r="J35" s="33">
        <f>'(2) MUNIS'!E31</f>
        <v>0</v>
      </c>
      <c r="L35" s="183">
        <v>0</v>
      </c>
      <c r="M35" s="237"/>
    </row>
    <row r="36" spans="2:22" ht="24" x14ac:dyDescent="0.25">
      <c r="B36" s="163">
        <v>450</v>
      </c>
      <c r="C36" s="164"/>
      <c r="D36" s="182" t="s">
        <v>36</v>
      </c>
      <c r="E36" s="165">
        <f>SUM(E37:E39)</f>
        <v>0</v>
      </c>
      <c r="F36" s="142"/>
      <c r="G36" s="208"/>
      <c r="I36" s="165" t="str">
        <f>IF(E36&lt;J36,"ERROR"," ")</f>
        <v xml:space="preserve"> </v>
      </c>
      <c r="J36" s="165">
        <f>SUM(J37:J39)</f>
        <v>0</v>
      </c>
      <c r="L36" s="165">
        <f>SUM(L37:L39)</f>
        <v>0</v>
      </c>
      <c r="M36" s="228"/>
    </row>
    <row r="37" spans="2:22" s="4" customFormat="1" x14ac:dyDescent="0.25">
      <c r="B37" s="186"/>
      <c r="C37" s="187">
        <v>24500</v>
      </c>
      <c r="D37" s="187" t="s">
        <v>9</v>
      </c>
      <c r="E37" s="188">
        <f>'(1) START'!C6-'(3) Budget Narrative'!E48-'(3) Budget Narrative'!E45-'(3) Budget Narrative'!E44-'(3) Budget Narrative'!E41-'(3) Budget Narrative'!E40-'(3) Budget Narrative'!E39-'(3) Budget Narrative'!E38-'(3) Budget Narrative'!E35-'(3) Budget Narrative'!E33-'(3) Budget Narrative'!E30-'(3) Budget Narrative'!E29-'(3) Budget Narrative'!E22-'(3) Budget Narrative'!E14-'(3) Budget Narrative'!E7-E34</f>
        <v>0</v>
      </c>
      <c r="F37" s="151"/>
      <c r="G37" s="206"/>
      <c r="H37" s="215"/>
      <c r="I37" s="121" t="str">
        <f t="shared" ref="I37:I39" si="4">IF(E37&lt;J37,"ERROR"," ")</f>
        <v xml:space="preserve"> </v>
      </c>
      <c r="J37" s="121">
        <f>'(2) MUNIS'!E33</f>
        <v>0</v>
      </c>
      <c r="K37" s="215"/>
      <c r="L37" s="188">
        <v>0</v>
      </c>
      <c r="M37" s="239"/>
      <c r="N37" s="215"/>
      <c r="O37" s="215"/>
      <c r="P37" s="215"/>
      <c r="Q37" s="215"/>
      <c r="R37" s="215"/>
      <c r="S37" s="215"/>
      <c r="T37" s="215"/>
      <c r="U37" s="215"/>
      <c r="V37" s="215"/>
    </row>
    <row r="38" spans="2:22" x14ac:dyDescent="0.25">
      <c r="B38" s="202"/>
      <c r="C38" s="169">
        <v>24510</v>
      </c>
      <c r="D38" s="122" t="s">
        <v>157</v>
      </c>
      <c r="E38" s="170">
        <v>0</v>
      </c>
      <c r="F38" s="144"/>
      <c r="G38" s="206"/>
      <c r="I38" s="121" t="str">
        <f t="shared" si="4"/>
        <v xml:space="preserve"> </v>
      </c>
      <c r="J38" s="121">
        <f>'(2) MUNIS'!E34</f>
        <v>0</v>
      </c>
      <c r="L38" s="170">
        <v>0</v>
      </c>
      <c r="M38" s="231"/>
    </row>
    <row r="39" spans="2:22" x14ac:dyDescent="0.25">
      <c r="B39" s="185"/>
      <c r="C39" s="177">
        <v>24570</v>
      </c>
      <c r="D39" s="124" t="s">
        <v>158</v>
      </c>
      <c r="E39" s="178">
        <v>0</v>
      </c>
      <c r="F39" s="146"/>
      <c r="G39" s="206"/>
      <c r="I39" s="121" t="str">
        <f t="shared" si="4"/>
        <v xml:space="preserve"> </v>
      </c>
      <c r="J39" s="121">
        <f>'(2) MUNIS'!E35</f>
        <v>0</v>
      </c>
      <c r="L39" s="178">
        <v>0</v>
      </c>
      <c r="M39" s="238"/>
    </row>
    <row r="40" spans="2:22" x14ac:dyDescent="0.25">
      <c r="B40" s="163">
        <v>480</v>
      </c>
      <c r="C40" s="164">
        <v>24800</v>
      </c>
      <c r="D40" s="164" t="s">
        <v>32</v>
      </c>
      <c r="E40" s="210">
        <f>'(1) START'!C8</f>
        <v>0</v>
      </c>
      <c r="F40" s="150"/>
      <c r="G40" s="206"/>
      <c r="I40" s="165" t="str">
        <f>IF(E40&lt;J40,"ERROR"," ")</f>
        <v xml:space="preserve"> </v>
      </c>
      <c r="J40" s="13">
        <f>'(2) MUNIS'!E36</f>
        <v>0</v>
      </c>
      <c r="L40" s="210">
        <v>0</v>
      </c>
      <c r="M40" s="237"/>
    </row>
    <row r="41" spans="2:22" x14ac:dyDescent="0.25">
      <c r="B41" s="163">
        <v>490</v>
      </c>
      <c r="C41" s="164"/>
      <c r="D41" s="164" t="s">
        <v>33</v>
      </c>
      <c r="E41" s="165">
        <f>SUM(E42:E43)</f>
        <v>0</v>
      </c>
      <c r="F41" s="142"/>
      <c r="G41" s="208"/>
      <c r="I41" s="165" t="str">
        <f>IF(E41&lt;J41,"ERROR"," ")</f>
        <v xml:space="preserve"> </v>
      </c>
      <c r="J41" s="165">
        <f>SUM(J42:J43)</f>
        <v>0</v>
      </c>
      <c r="L41" s="165">
        <f>SUM(L42:L43)</f>
        <v>0</v>
      </c>
      <c r="M41" s="228"/>
    </row>
    <row r="42" spans="2:22" x14ac:dyDescent="0.25">
      <c r="B42" s="184"/>
      <c r="C42" s="167">
        <v>24850</v>
      </c>
      <c r="D42" s="167" t="s">
        <v>21</v>
      </c>
      <c r="E42" s="168">
        <f>'(1) START'!C9</f>
        <v>0</v>
      </c>
      <c r="F42" s="143"/>
      <c r="G42" s="206"/>
      <c r="I42" s="121" t="str">
        <f t="shared" ref="I42:I43" si="5">IF(E42&lt;J42,"ERROR"," ")</f>
        <v xml:space="preserve"> </v>
      </c>
      <c r="J42" s="121">
        <f>'(2) MUNIS'!E38</f>
        <v>0</v>
      </c>
      <c r="L42" s="168">
        <v>0</v>
      </c>
      <c r="M42" s="229"/>
    </row>
    <row r="43" spans="2:22" x14ac:dyDescent="0.25">
      <c r="B43" s="185"/>
      <c r="C43" s="177">
        <v>24900</v>
      </c>
      <c r="D43" s="177" t="s">
        <v>17</v>
      </c>
      <c r="E43" s="178">
        <v>0</v>
      </c>
      <c r="F43" s="146"/>
      <c r="G43" s="206"/>
      <c r="I43" s="121" t="str">
        <f t="shared" si="5"/>
        <v xml:space="preserve"> </v>
      </c>
      <c r="J43" s="121">
        <f>'(2) MUNIS'!E39</f>
        <v>0</v>
      </c>
      <c r="L43" s="178">
        <v>0</v>
      </c>
      <c r="M43" s="238"/>
    </row>
    <row r="44" spans="2:22" x14ac:dyDescent="0.25">
      <c r="B44" s="163">
        <v>495</v>
      </c>
      <c r="C44" s="164">
        <v>24950</v>
      </c>
      <c r="D44" s="164" t="s">
        <v>38</v>
      </c>
      <c r="E44" s="165">
        <f>'(1) START'!C14</f>
        <v>0</v>
      </c>
      <c r="F44" s="142"/>
      <c r="G44" s="208"/>
      <c r="I44" s="165" t="str">
        <f>IF(E44&lt;J44,"ERROR"," ")</f>
        <v xml:space="preserve"> </v>
      </c>
      <c r="J44" s="13">
        <f>'(2) MUNIS'!E40</f>
        <v>0</v>
      </c>
      <c r="L44" s="165">
        <v>0</v>
      </c>
      <c r="M44" s="228"/>
    </row>
    <row r="45" spans="2:22" x14ac:dyDescent="0.25">
      <c r="B45" s="163">
        <v>510</v>
      </c>
      <c r="C45" s="164"/>
      <c r="D45" s="164" t="s">
        <v>37</v>
      </c>
      <c r="E45" s="165">
        <f>SUM(E46:E47)</f>
        <v>0</v>
      </c>
      <c r="F45" s="142" t="s">
        <v>34</v>
      </c>
      <c r="I45" s="165" t="str">
        <f t="shared" ref="I45" si="6">IF(E45&gt;J45,"ERROR"," ")</f>
        <v xml:space="preserve"> </v>
      </c>
      <c r="J45" s="165">
        <f>SUM(J46:J47)</f>
        <v>0</v>
      </c>
      <c r="L45" s="165">
        <f>SUM(L46:L47)</f>
        <v>0</v>
      </c>
      <c r="M45" s="228"/>
    </row>
    <row r="46" spans="2:22" s="8" customFormat="1" x14ac:dyDescent="0.25">
      <c r="B46" s="189"/>
      <c r="C46" s="187">
        <v>35100</v>
      </c>
      <c r="D46" s="187" t="s">
        <v>147</v>
      </c>
      <c r="E46" s="190">
        <f>'(1) START'!C10</f>
        <v>0</v>
      </c>
      <c r="F46" s="151" t="s">
        <v>34</v>
      </c>
      <c r="H46" s="216"/>
      <c r="I46" s="121" t="str">
        <f t="shared" ref="I46:I47" si="7">IF(E46&lt;J46,"ERROR"," ")</f>
        <v xml:space="preserve"> </v>
      </c>
      <c r="J46" s="121">
        <f>'(2) MUNIS'!E42</f>
        <v>0</v>
      </c>
      <c r="K46" s="216"/>
      <c r="L46" s="190">
        <v>0</v>
      </c>
      <c r="M46" s="239"/>
      <c r="N46" s="216"/>
      <c r="O46" s="216"/>
      <c r="P46" s="216"/>
      <c r="Q46" s="216"/>
      <c r="R46" s="216"/>
      <c r="S46" s="216"/>
      <c r="T46" s="216"/>
      <c r="U46" s="216"/>
      <c r="V46" s="216"/>
    </row>
    <row r="47" spans="2:22" s="8" customFormat="1" x14ac:dyDescent="0.25">
      <c r="B47" s="191"/>
      <c r="C47" s="192">
        <v>35400</v>
      </c>
      <c r="D47" s="192" t="s">
        <v>148</v>
      </c>
      <c r="E47" s="193">
        <f>'(1) START'!C11</f>
        <v>0</v>
      </c>
      <c r="F47" s="152" t="s">
        <v>34</v>
      </c>
      <c r="H47" s="216"/>
      <c r="I47" s="121" t="str">
        <f t="shared" si="7"/>
        <v xml:space="preserve"> </v>
      </c>
      <c r="J47" s="121">
        <f>'(2) MUNIS'!E43</f>
        <v>0</v>
      </c>
      <c r="K47" s="216"/>
      <c r="L47" s="193">
        <v>0</v>
      </c>
      <c r="M47" s="240"/>
      <c r="N47" s="216"/>
      <c r="O47" s="216"/>
      <c r="P47" s="216"/>
      <c r="Q47" s="216"/>
      <c r="R47" s="216"/>
      <c r="S47" s="216"/>
      <c r="T47" s="216"/>
      <c r="U47" s="216"/>
      <c r="V47" s="216"/>
    </row>
    <row r="48" spans="2:22" ht="13.5" thickBot="1" x14ac:dyDescent="0.3">
      <c r="B48" s="194">
        <v>560</v>
      </c>
      <c r="C48" s="195">
        <v>35600</v>
      </c>
      <c r="D48" s="195" t="s">
        <v>12</v>
      </c>
      <c r="E48" s="196">
        <v>0</v>
      </c>
      <c r="F48" s="153"/>
      <c r="I48" s="121" t="str">
        <f>IF(E48&lt;J48,"ERROR"," ")</f>
        <v xml:space="preserve"> </v>
      </c>
      <c r="J48" s="33">
        <f>'(2) MUNIS'!E44</f>
        <v>0</v>
      </c>
      <c r="L48" s="227">
        <v>0</v>
      </c>
      <c r="M48" s="241"/>
    </row>
    <row r="49" spans="2:13" ht="13.5" thickBot="1" x14ac:dyDescent="0.3">
      <c r="D49" s="197" t="s">
        <v>88</v>
      </c>
      <c r="E49" s="198">
        <f>E48+E44+E45+E41+E40+E36+E33+E35+E30+E29+E22+E14+E7</f>
        <v>0</v>
      </c>
      <c r="I49" s="24"/>
      <c r="J49" s="32">
        <f>J48+J44+J45+J41+J40+J36+J33+J35+J30+J29+J22+J14+J7</f>
        <v>0</v>
      </c>
      <c r="L49" s="198">
        <f>L48+L44+L45+L41+L40+L36+L33+L35+L30+L29+L22+L14+L7</f>
        <v>0</v>
      </c>
    </row>
    <row r="50" spans="2:13" ht="13.5" thickTop="1" x14ac:dyDescent="0.25">
      <c r="D50" s="197"/>
    </row>
    <row r="51" spans="2:13" x14ac:dyDescent="0.25">
      <c r="D51" s="39" t="s">
        <v>87</v>
      </c>
      <c r="E51" s="40">
        <f>E49-'(1) START'!C6</f>
        <v>0</v>
      </c>
    </row>
    <row r="52" spans="2:13" s="213" customFormat="1" x14ac:dyDescent="0.25">
      <c r="B52" s="219"/>
      <c r="C52" s="220"/>
      <c r="D52" s="220"/>
      <c r="E52" s="221"/>
      <c r="F52" s="222"/>
      <c r="G52" s="216"/>
      <c r="L52" s="226"/>
      <c r="M52" s="218"/>
    </row>
    <row r="53" spans="2:13" s="213" customFormat="1" x14ac:dyDescent="0.25">
      <c r="B53" s="219"/>
      <c r="C53" s="220"/>
      <c r="D53" s="220"/>
      <c r="E53" s="221"/>
      <c r="F53" s="222"/>
      <c r="G53" s="216"/>
      <c r="L53" s="226"/>
      <c r="M53" s="218"/>
    </row>
    <row r="54" spans="2:13" s="213" customFormat="1" x14ac:dyDescent="0.25">
      <c r="B54" s="219"/>
      <c r="C54" s="220"/>
      <c r="D54" s="220"/>
      <c r="E54" s="221"/>
      <c r="F54" s="222"/>
      <c r="G54" s="216"/>
      <c r="L54" s="226"/>
      <c r="M54" s="218"/>
    </row>
    <row r="55" spans="2:13" s="213" customFormat="1" x14ac:dyDescent="0.25">
      <c r="B55" s="219"/>
      <c r="C55" s="220"/>
      <c r="D55" s="220"/>
      <c r="E55" s="221"/>
      <c r="F55" s="222"/>
      <c r="G55" s="216"/>
      <c r="L55" s="226"/>
      <c r="M55" s="218"/>
    </row>
    <row r="56" spans="2:13" s="213" customFormat="1" x14ac:dyDescent="0.25">
      <c r="B56" s="219"/>
      <c r="C56" s="220"/>
      <c r="D56" s="220"/>
      <c r="E56" s="221"/>
      <c r="F56" s="222"/>
      <c r="G56" s="216"/>
      <c r="L56" s="226"/>
      <c r="M56" s="218"/>
    </row>
    <row r="57" spans="2:13" s="213" customFormat="1" x14ac:dyDescent="0.25">
      <c r="B57" s="219"/>
      <c r="C57" s="220"/>
      <c r="D57" s="220"/>
      <c r="E57" s="221"/>
      <c r="F57" s="222"/>
      <c r="G57" s="216"/>
      <c r="L57" s="226"/>
      <c r="M57" s="218"/>
    </row>
    <row r="58" spans="2:13" s="213" customFormat="1" x14ac:dyDescent="0.25">
      <c r="B58" s="219"/>
      <c r="C58" s="220"/>
      <c r="D58" s="220"/>
      <c r="E58" s="221"/>
      <c r="F58" s="222"/>
      <c r="G58" s="216"/>
      <c r="L58" s="226"/>
      <c r="M58" s="218"/>
    </row>
    <row r="59" spans="2:13" s="213" customFormat="1" x14ac:dyDescent="0.25">
      <c r="B59" s="219"/>
      <c r="C59" s="220"/>
      <c r="D59" s="220"/>
      <c r="E59" s="221"/>
      <c r="F59" s="222"/>
      <c r="G59" s="216"/>
      <c r="L59" s="226"/>
      <c r="M59" s="218"/>
    </row>
    <row r="60" spans="2:13" s="213" customFormat="1" x14ac:dyDescent="0.25">
      <c r="B60" s="219"/>
      <c r="C60" s="220"/>
      <c r="D60" s="220"/>
      <c r="E60" s="221"/>
      <c r="F60" s="222"/>
      <c r="G60" s="216"/>
      <c r="L60" s="226"/>
      <c r="M60" s="218"/>
    </row>
    <row r="61" spans="2:13" s="213" customFormat="1" x14ac:dyDescent="0.25">
      <c r="B61" s="219"/>
      <c r="C61" s="220"/>
      <c r="D61" s="220"/>
      <c r="E61" s="221"/>
      <c r="F61" s="222"/>
      <c r="G61" s="216"/>
      <c r="L61" s="226"/>
      <c r="M61" s="218"/>
    </row>
    <row r="62" spans="2:13" s="213" customFormat="1" x14ac:dyDescent="0.25">
      <c r="B62" s="219"/>
      <c r="C62" s="220"/>
      <c r="D62" s="220"/>
      <c r="E62" s="221"/>
      <c r="F62" s="222"/>
      <c r="G62" s="216"/>
      <c r="L62" s="226"/>
      <c r="M62" s="218"/>
    </row>
    <row r="63" spans="2:13" s="213" customFormat="1" x14ac:dyDescent="0.25">
      <c r="B63" s="219"/>
      <c r="C63" s="220"/>
      <c r="D63" s="220"/>
      <c r="E63" s="221"/>
      <c r="F63" s="222"/>
      <c r="G63" s="216"/>
      <c r="L63" s="226"/>
      <c r="M63" s="218"/>
    </row>
    <row r="64" spans="2:13" s="213" customFormat="1" x14ac:dyDescent="0.25">
      <c r="B64" s="219"/>
      <c r="C64" s="220"/>
      <c r="D64" s="220"/>
      <c r="E64" s="221"/>
      <c r="F64" s="222"/>
      <c r="G64" s="216"/>
      <c r="L64" s="226"/>
      <c r="M64" s="218"/>
    </row>
    <row r="65" spans="2:13" s="213" customFormat="1" x14ac:dyDescent="0.25">
      <c r="B65" s="219"/>
      <c r="C65" s="220"/>
      <c r="D65" s="220"/>
      <c r="E65" s="221"/>
      <c r="F65" s="222"/>
      <c r="G65" s="216"/>
      <c r="L65" s="226"/>
      <c r="M65" s="218"/>
    </row>
    <row r="66" spans="2:13" s="213" customFormat="1" x14ac:dyDescent="0.25">
      <c r="B66" s="219"/>
      <c r="C66" s="220"/>
      <c r="D66" s="220"/>
      <c r="E66" s="221"/>
      <c r="F66" s="222"/>
      <c r="G66" s="216"/>
      <c r="L66" s="226"/>
      <c r="M66" s="218"/>
    </row>
    <row r="67" spans="2:13" s="213" customFormat="1" x14ac:dyDescent="0.25">
      <c r="B67" s="219"/>
      <c r="C67" s="220"/>
      <c r="D67" s="220"/>
      <c r="E67" s="221"/>
      <c r="F67" s="222"/>
      <c r="G67" s="216"/>
      <c r="L67" s="226"/>
      <c r="M67" s="218"/>
    </row>
    <row r="68" spans="2:13" s="213" customFormat="1" x14ac:dyDescent="0.25">
      <c r="B68" s="219"/>
      <c r="C68" s="220"/>
      <c r="D68" s="220"/>
      <c r="E68" s="221"/>
      <c r="F68" s="222"/>
      <c r="G68" s="216"/>
      <c r="L68" s="226"/>
      <c r="M68" s="218"/>
    </row>
    <row r="69" spans="2:13" s="213" customFormat="1" x14ac:dyDescent="0.25">
      <c r="B69" s="219"/>
      <c r="C69" s="220"/>
      <c r="D69" s="220"/>
      <c r="E69" s="221"/>
      <c r="F69" s="222"/>
      <c r="G69" s="216"/>
      <c r="L69" s="226"/>
      <c r="M69" s="218"/>
    </row>
    <row r="70" spans="2:13" s="213" customFormat="1" x14ac:dyDescent="0.25">
      <c r="B70" s="219"/>
      <c r="C70" s="220"/>
      <c r="D70" s="220"/>
      <c r="E70" s="221"/>
      <c r="F70" s="222"/>
      <c r="G70" s="216"/>
      <c r="L70" s="226"/>
      <c r="M70" s="218"/>
    </row>
    <row r="71" spans="2:13" s="213" customFormat="1" x14ac:dyDescent="0.25">
      <c r="B71" s="219"/>
      <c r="C71" s="220"/>
      <c r="D71" s="220"/>
      <c r="E71" s="221"/>
      <c r="F71" s="222"/>
      <c r="G71" s="216"/>
      <c r="L71" s="226"/>
      <c r="M71" s="218"/>
    </row>
    <row r="72" spans="2:13" s="213" customFormat="1" x14ac:dyDescent="0.25">
      <c r="B72" s="219"/>
      <c r="C72" s="220"/>
      <c r="D72" s="220"/>
      <c r="E72" s="221"/>
      <c r="F72" s="222"/>
      <c r="G72" s="216"/>
      <c r="L72" s="226"/>
      <c r="M72" s="218"/>
    </row>
    <row r="73" spans="2:13" s="213" customFormat="1" x14ac:dyDescent="0.25">
      <c r="B73" s="219"/>
      <c r="C73" s="220"/>
      <c r="D73" s="220"/>
      <c r="E73" s="221"/>
      <c r="F73" s="222"/>
      <c r="G73" s="216"/>
      <c r="L73" s="226"/>
      <c r="M73" s="218"/>
    </row>
    <row r="74" spans="2:13" s="213" customFormat="1" x14ac:dyDescent="0.25">
      <c r="B74" s="219"/>
      <c r="C74" s="220"/>
      <c r="D74" s="220"/>
      <c r="E74" s="221"/>
      <c r="F74" s="222"/>
      <c r="G74" s="216"/>
      <c r="L74" s="226"/>
      <c r="M74" s="218"/>
    </row>
    <row r="75" spans="2:13" s="213" customFormat="1" x14ac:dyDescent="0.25">
      <c r="B75" s="219"/>
      <c r="C75" s="220"/>
      <c r="D75" s="220"/>
      <c r="E75" s="221"/>
      <c r="F75" s="222"/>
      <c r="G75" s="216"/>
      <c r="L75" s="226"/>
      <c r="M75" s="218"/>
    </row>
    <row r="76" spans="2:13" s="213" customFormat="1" x14ac:dyDescent="0.25">
      <c r="B76" s="219"/>
      <c r="C76" s="220"/>
      <c r="D76" s="220"/>
      <c r="E76" s="221"/>
      <c r="F76" s="222"/>
      <c r="G76" s="216"/>
      <c r="L76" s="226"/>
      <c r="M76" s="218"/>
    </row>
    <row r="77" spans="2:13" s="213" customFormat="1" x14ac:dyDescent="0.25">
      <c r="B77" s="219"/>
      <c r="C77" s="220"/>
      <c r="D77" s="220"/>
      <c r="E77" s="221"/>
      <c r="F77" s="222"/>
      <c r="G77" s="216"/>
      <c r="L77" s="226"/>
      <c r="M77" s="218"/>
    </row>
    <row r="78" spans="2:13" s="213" customFormat="1" x14ac:dyDescent="0.25">
      <c r="B78" s="219"/>
      <c r="C78" s="220"/>
      <c r="D78" s="220"/>
      <c r="E78" s="221"/>
      <c r="F78" s="222"/>
      <c r="G78" s="216"/>
      <c r="L78" s="226"/>
      <c r="M78" s="218"/>
    </row>
    <row r="79" spans="2:13" s="213" customFormat="1" x14ac:dyDescent="0.25">
      <c r="B79" s="219"/>
      <c r="C79" s="220"/>
      <c r="D79" s="220"/>
      <c r="E79" s="221"/>
      <c r="F79" s="222"/>
      <c r="G79" s="216"/>
      <c r="L79" s="226"/>
      <c r="M79" s="218"/>
    </row>
    <row r="80" spans="2:13" s="213" customFormat="1" x14ac:dyDescent="0.25">
      <c r="B80" s="219"/>
      <c r="C80" s="220"/>
      <c r="D80" s="220"/>
      <c r="E80" s="221"/>
      <c r="F80" s="222"/>
      <c r="G80" s="216"/>
      <c r="L80" s="226"/>
      <c r="M80" s="218"/>
    </row>
    <row r="81" spans="2:13" s="213" customFormat="1" x14ac:dyDescent="0.25">
      <c r="B81" s="219"/>
      <c r="C81" s="220"/>
      <c r="D81" s="220"/>
      <c r="E81" s="221"/>
      <c r="F81" s="222"/>
      <c r="G81" s="216"/>
      <c r="L81" s="226"/>
      <c r="M81" s="218"/>
    </row>
    <row r="82" spans="2:13" s="213" customFormat="1" x14ac:dyDescent="0.25">
      <c r="B82" s="219"/>
      <c r="C82" s="220"/>
      <c r="D82" s="220"/>
      <c r="E82" s="221"/>
      <c r="F82" s="222"/>
      <c r="G82" s="216"/>
      <c r="L82" s="226"/>
      <c r="M82" s="218"/>
    </row>
    <row r="83" spans="2:13" s="213" customFormat="1" x14ac:dyDescent="0.25">
      <c r="B83" s="219"/>
      <c r="C83" s="220"/>
      <c r="D83" s="220"/>
      <c r="E83" s="221"/>
      <c r="F83" s="222"/>
      <c r="G83" s="216"/>
      <c r="L83" s="226"/>
      <c r="M83" s="218"/>
    </row>
    <row r="84" spans="2:13" s="213" customFormat="1" x14ac:dyDescent="0.25">
      <c r="B84" s="219"/>
      <c r="C84" s="220"/>
      <c r="D84" s="220"/>
      <c r="E84" s="221"/>
      <c r="F84" s="222"/>
      <c r="G84" s="216"/>
      <c r="L84" s="226"/>
      <c r="M84" s="218"/>
    </row>
    <row r="85" spans="2:13" s="213" customFormat="1" x14ac:dyDescent="0.25">
      <c r="B85" s="219"/>
      <c r="C85" s="220"/>
      <c r="D85" s="220"/>
      <c r="E85" s="221"/>
      <c r="F85" s="222"/>
      <c r="G85" s="216"/>
      <c r="L85" s="226"/>
      <c r="M85" s="218"/>
    </row>
    <row r="86" spans="2:13" s="213" customFormat="1" x14ac:dyDescent="0.25">
      <c r="B86" s="219"/>
      <c r="C86" s="220"/>
      <c r="D86" s="220"/>
      <c r="E86" s="221"/>
      <c r="F86" s="222"/>
      <c r="G86" s="216"/>
      <c r="L86" s="226"/>
      <c r="M86" s="218"/>
    </row>
    <row r="87" spans="2:13" s="213" customFormat="1" x14ac:dyDescent="0.25">
      <c r="B87" s="219"/>
      <c r="C87" s="220"/>
      <c r="D87" s="220"/>
      <c r="E87" s="221"/>
      <c r="F87" s="222"/>
      <c r="G87" s="216"/>
      <c r="L87" s="226"/>
      <c r="M87" s="218"/>
    </row>
    <row r="88" spans="2:13" s="213" customFormat="1" x14ac:dyDescent="0.25">
      <c r="B88" s="219"/>
      <c r="C88" s="220"/>
      <c r="D88" s="220"/>
      <c r="E88" s="221"/>
      <c r="F88" s="222"/>
      <c r="G88" s="216"/>
      <c r="L88" s="226"/>
      <c r="M88" s="218"/>
    </row>
    <row r="89" spans="2:13" s="213" customFormat="1" x14ac:dyDescent="0.25">
      <c r="B89" s="219"/>
      <c r="C89" s="220"/>
      <c r="D89" s="220"/>
      <c r="E89" s="221"/>
      <c r="F89" s="222"/>
      <c r="G89" s="216"/>
      <c r="L89" s="226"/>
      <c r="M89" s="218"/>
    </row>
    <row r="90" spans="2:13" s="213" customFormat="1" x14ac:dyDescent="0.25">
      <c r="B90" s="219"/>
      <c r="C90" s="220"/>
      <c r="D90" s="220"/>
      <c r="E90" s="221"/>
      <c r="F90" s="222"/>
      <c r="G90" s="216"/>
      <c r="L90" s="226"/>
      <c r="M90" s="218"/>
    </row>
    <row r="91" spans="2:13" s="213" customFormat="1" x14ac:dyDescent="0.25">
      <c r="B91" s="219"/>
      <c r="C91" s="220"/>
      <c r="D91" s="220"/>
      <c r="E91" s="221"/>
      <c r="F91" s="222"/>
      <c r="G91" s="216"/>
      <c r="L91" s="226"/>
      <c r="M91" s="218"/>
    </row>
    <row r="92" spans="2:13" s="213" customFormat="1" x14ac:dyDescent="0.25">
      <c r="B92" s="219"/>
      <c r="C92" s="220"/>
      <c r="D92" s="220"/>
      <c r="E92" s="221"/>
      <c r="F92" s="222"/>
      <c r="G92" s="216"/>
      <c r="L92" s="226"/>
      <c r="M92" s="218"/>
    </row>
    <row r="93" spans="2:13" s="213" customFormat="1" x14ac:dyDescent="0.25">
      <c r="B93" s="219"/>
      <c r="C93" s="220"/>
      <c r="D93" s="220"/>
      <c r="E93" s="221"/>
      <c r="F93" s="222"/>
      <c r="G93" s="216"/>
      <c r="L93" s="226"/>
      <c r="M93" s="218"/>
    </row>
    <row r="94" spans="2:13" s="213" customFormat="1" x14ac:dyDescent="0.25">
      <c r="B94" s="219"/>
      <c r="C94" s="220"/>
      <c r="D94" s="220"/>
      <c r="E94" s="221"/>
      <c r="F94" s="222"/>
      <c r="G94" s="216"/>
      <c r="L94" s="226"/>
      <c r="M94" s="218"/>
    </row>
    <row r="95" spans="2:13" s="213" customFormat="1" x14ac:dyDescent="0.25">
      <c r="B95" s="219"/>
      <c r="C95" s="220"/>
      <c r="D95" s="220"/>
      <c r="E95" s="221"/>
      <c r="F95" s="222"/>
      <c r="G95" s="216"/>
      <c r="L95" s="226"/>
      <c r="M95" s="218"/>
    </row>
    <row r="96" spans="2:13" s="213" customFormat="1" x14ac:dyDescent="0.25">
      <c r="B96" s="219"/>
      <c r="C96" s="220"/>
      <c r="D96" s="220"/>
      <c r="E96" s="221"/>
      <c r="F96" s="222"/>
      <c r="G96" s="216"/>
      <c r="L96" s="226"/>
      <c r="M96" s="218"/>
    </row>
    <row r="97" spans="2:13" s="213" customFormat="1" x14ac:dyDescent="0.25">
      <c r="B97" s="219"/>
      <c r="C97" s="220"/>
      <c r="D97" s="220"/>
      <c r="E97" s="221"/>
      <c r="F97" s="222"/>
      <c r="G97" s="216"/>
      <c r="L97" s="226"/>
      <c r="M97" s="218"/>
    </row>
    <row r="98" spans="2:13" s="213" customFormat="1" x14ac:dyDescent="0.25">
      <c r="B98" s="219"/>
      <c r="C98" s="220"/>
      <c r="D98" s="220"/>
      <c r="E98" s="221"/>
      <c r="F98" s="222"/>
      <c r="G98" s="216"/>
      <c r="L98" s="226"/>
      <c r="M98" s="218"/>
    </row>
    <row r="99" spans="2:13" s="213" customFormat="1" x14ac:dyDescent="0.25">
      <c r="B99" s="219"/>
      <c r="C99" s="220"/>
      <c r="D99" s="220"/>
      <c r="E99" s="221"/>
      <c r="F99" s="222"/>
      <c r="G99" s="216"/>
      <c r="L99" s="226"/>
      <c r="M99" s="218"/>
    </row>
    <row r="100" spans="2:13" s="213" customFormat="1" x14ac:dyDescent="0.25">
      <c r="B100" s="219"/>
      <c r="C100" s="220"/>
      <c r="D100" s="220"/>
      <c r="E100" s="221"/>
      <c r="F100" s="222"/>
      <c r="G100" s="216"/>
      <c r="L100" s="226"/>
      <c r="M100" s="218"/>
    </row>
    <row r="101" spans="2:13" s="213" customFormat="1" x14ac:dyDescent="0.25">
      <c r="B101" s="219"/>
      <c r="C101" s="220"/>
      <c r="D101" s="220"/>
      <c r="E101" s="221"/>
      <c r="F101" s="222"/>
      <c r="G101" s="216"/>
      <c r="L101" s="226"/>
      <c r="M101" s="218"/>
    </row>
    <row r="102" spans="2:13" s="213" customFormat="1" x14ac:dyDescent="0.25">
      <c r="B102" s="219"/>
      <c r="C102" s="220"/>
      <c r="D102" s="220"/>
      <c r="E102" s="221"/>
      <c r="F102" s="222"/>
      <c r="G102" s="216"/>
      <c r="L102" s="226"/>
      <c r="M102" s="218"/>
    </row>
    <row r="103" spans="2:13" s="213" customFormat="1" x14ac:dyDescent="0.25">
      <c r="B103" s="219"/>
      <c r="C103" s="220"/>
      <c r="D103" s="220"/>
      <c r="E103" s="221"/>
      <c r="F103" s="222"/>
      <c r="G103" s="216"/>
      <c r="L103" s="226"/>
      <c r="M103" s="218"/>
    </row>
    <row r="104" spans="2:13" s="213" customFormat="1" x14ac:dyDescent="0.25">
      <c r="B104" s="219"/>
      <c r="C104" s="220"/>
      <c r="D104" s="220"/>
      <c r="E104" s="221"/>
      <c r="F104" s="222"/>
      <c r="G104" s="216"/>
      <c r="L104" s="226"/>
      <c r="M104" s="218"/>
    </row>
    <row r="105" spans="2:13" s="213" customFormat="1" x14ac:dyDescent="0.25">
      <c r="B105" s="219"/>
      <c r="C105" s="220"/>
      <c r="D105" s="220"/>
      <c r="E105" s="221"/>
      <c r="F105" s="222"/>
      <c r="G105" s="216"/>
      <c r="L105" s="226"/>
      <c r="M105" s="218"/>
    </row>
    <row r="106" spans="2:13" s="213" customFormat="1" x14ac:dyDescent="0.25">
      <c r="B106" s="219"/>
      <c r="C106" s="220"/>
      <c r="D106" s="220"/>
      <c r="E106" s="221"/>
      <c r="F106" s="222"/>
      <c r="G106" s="216"/>
      <c r="L106" s="226"/>
      <c r="M106" s="218"/>
    </row>
    <row r="107" spans="2:13" s="213" customFormat="1" x14ac:dyDescent="0.25">
      <c r="B107" s="219"/>
      <c r="C107" s="220"/>
      <c r="D107" s="220"/>
      <c r="E107" s="221"/>
      <c r="F107" s="222"/>
      <c r="G107" s="216"/>
      <c r="L107" s="226"/>
      <c r="M107" s="218"/>
    </row>
    <row r="108" spans="2:13" s="213" customFormat="1" x14ac:dyDescent="0.25">
      <c r="B108" s="219"/>
      <c r="C108" s="220"/>
      <c r="D108" s="220"/>
      <c r="E108" s="221"/>
      <c r="F108" s="222"/>
      <c r="G108" s="216"/>
      <c r="L108" s="226"/>
      <c r="M108" s="218"/>
    </row>
    <row r="109" spans="2:13" s="213" customFormat="1" x14ac:dyDescent="0.25">
      <c r="B109" s="219"/>
      <c r="C109" s="220"/>
      <c r="D109" s="220"/>
      <c r="E109" s="221"/>
      <c r="F109" s="222"/>
      <c r="G109" s="216"/>
      <c r="L109" s="226"/>
      <c r="M109" s="218"/>
    </row>
    <row r="110" spans="2:13" s="213" customFormat="1" x14ac:dyDescent="0.25">
      <c r="B110" s="219"/>
      <c r="C110" s="220"/>
      <c r="D110" s="220"/>
      <c r="E110" s="221"/>
      <c r="F110" s="222"/>
      <c r="G110" s="216"/>
      <c r="L110" s="226"/>
      <c r="M110" s="218"/>
    </row>
    <row r="111" spans="2:13" s="213" customFormat="1" x14ac:dyDescent="0.25">
      <c r="B111" s="219"/>
      <c r="C111" s="220"/>
      <c r="D111" s="220"/>
      <c r="E111" s="221"/>
      <c r="F111" s="222"/>
      <c r="G111" s="216"/>
      <c r="L111" s="226"/>
      <c r="M111" s="218"/>
    </row>
    <row r="112" spans="2:13" s="213" customFormat="1" x14ac:dyDescent="0.25">
      <c r="B112" s="219"/>
      <c r="C112" s="220"/>
      <c r="D112" s="220"/>
      <c r="E112" s="221"/>
      <c r="F112" s="222"/>
      <c r="G112" s="216"/>
      <c r="L112" s="226"/>
      <c r="M112" s="218"/>
    </row>
    <row r="113" spans="2:13" s="213" customFormat="1" x14ac:dyDescent="0.25">
      <c r="B113" s="219"/>
      <c r="C113" s="220"/>
      <c r="D113" s="220"/>
      <c r="E113" s="221"/>
      <c r="F113" s="222"/>
      <c r="G113" s="216"/>
      <c r="L113" s="226"/>
      <c r="M113" s="218"/>
    </row>
    <row r="114" spans="2:13" s="213" customFormat="1" x14ac:dyDescent="0.25">
      <c r="B114" s="219"/>
      <c r="C114" s="220"/>
      <c r="D114" s="220"/>
      <c r="E114" s="221"/>
      <c r="F114" s="222"/>
      <c r="G114" s="216"/>
      <c r="L114" s="226"/>
      <c r="M114" s="218"/>
    </row>
    <row r="115" spans="2:13" s="213" customFormat="1" x14ac:dyDescent="0.25">
      <c r="B115" s="219"/>
      <c r="C115" s="220"/>
      <c r="D115" s="220"/>
      <c r="E115" s="221"/>
      <c r="F115" s="222"/>
      <c r="G115" s="216"/>
      <c r="L115" s="226"/>
      <c r="M115" s="218"/>
    </row>
    <row r="116" spans="2:13" s="213" customFormat="1" x14ac:dyDescent="0.25">
      <c r="B116" s="219"/>
      <c r="C116" s="220"/>
      <c r="D116" s="220"/>
      <c r="E116" s="221"/>
      <c r="F116" s="222"/>
      <c r="G116" s="216"/>
      <c r="L116" s="226"/>
      <c r="M116" s="218"/>
    </row>
    <row r="117" spans="2:13" s="213" customFormat="1" x14ac:dyDescent="0.25">
      <c r="B117" s="219"/>
      <c r="C117" s="220"/>
      <c r="D117" s="220"/>
      <c r="E117" s="221"/>
      <c r="F117" s="222"/>
      <c r="G117" s="216"/>
      <c r="L117" s="226"/>
      <c r="M117" s="218"/>
    </row>
    <row r="118" spans="2:13" s="213" customFormat="1" x14ac:dyDescent="0.25">
      <c r="B118" s="219"/>
      <c r="C118" s="220"/>
      <c r="D118" s="220"/>
      <c r="E118" s="221"/>
      <c r="F118" s="222"/>
      <c r="G118" s="216"/>
      <c r="L118" s="226"/>
      <c r="M118" s="218"/>
    </row>
    <row r="119" spans="2:13" s="213" customFormat="1" x14ac:dyDescent="0.25">
      <c r="B119" s="219"/>
      <c r="C119" s="220"/>
      <c r="D119" s="220"/>
      <c r="E119" s="221"/>
      <c r="F119" s="222"/>
      <c r="G119" s="216"/>
      <c r="L119" s="226"/>
      <c r="M119" s="218"/>
    </row>
    <row r="120" spans="2:13" s="213" customFormat="1" x14ac:dyDescent="0.25">
      <c r="B120" s="219"/>
      <c r="C120" s="220"/>
      <c r="D120" s="220"/>
      <c r="E120" s="221"/>
      <c r="F120" s="222"/>
      <c r="G120" s="216"/>
      <c r="L120" s="226"/>
      <c r="M120" s="218"/>
    </row>
    <row r="121" spans="2:13" s="213" customFormat="1" x14ac:dyDescent="0.25">
      <c r="B121" s="219"/>
      <c r="C121" s="220"/>
      <c r="D121" s="220"/>
      <c r="E121" s="221"/>
      <c r="F121" s="222"/>
      <c r="G121" s="216"/>
      <c r="L121" s="226"/>
      <c r="M121" s="218"/>
    </row>
    <row r="122" spans="2:13" s="213" customFormat="1" x14ac:dyDescent="0.25">
      <c r="B122" s="219"/>
      <c r="C122" s="220"/>
      <c r="D122" s="220"/>
      <c r="E122" s="221"/>
      <c r="F122" s="222"/>
      <c r="G122" s="216"/>
      <c r="L122" s="226"/>
      <c r="M122" s="218"/>
    </row>
    <row r="123" spans="2:13" s="213" customFormat="1" x14ac:dyDescent="0.25">
      <c r="B123" s="219"/>
      <c r="C123" s="220"/>
      <c r="D123" s="220"/>
      <c r="E123" s="221"/>
      <c r="F123" s="222"/>
      <c r="G123" s="216"/>
      <c r="L123" s="226"/>
      <c r="M123" s="218"/>
    </row>
    <row r="124" spans="2:13" s="213" customFormat="1" x14ac:dyDescent="0.25">
      <c r="B124" s="219"/>
      <c r="C124" s="220"/>
      <c r="D124" s="220"/>
      <c r="E124" s="221"/>
      <c r="F124" s="222"/>
      <c r="G124" s="216"/>
      <c r="L124" s="226"/>
      <c r="M124" s="218"/>
    </row>
    <row r="125" spans="2:13" s="213" customFormat="1" x14ac:dyDescent="0.25">
      <c r="B125" s="219"/>
      <c r="C125" s="220"/>
      <c r="D125" s="220"/>
      <c r="E125" s="221"/>
      <c r="F125" s="222"/>
      <c r="G125" s="216"/>
      <c r="L125" s="226"/>
      <c r="M125" s="218"/>
    </row>
    <row r="126" spans="2:13" s="213" customFormat="1" x14ac:dyDescent="0.25">
      <c r="B126" s="219"/>
      <c r="C126" s="220"/>
      <c r="D126" s="220"/>
      <c r="E126" s="221"/>
      <c r="F126" s="222"/>
      <c r="G126" s="216"/>
      <c r="L126" s="226"/>
      <c r="M126" s="218"/>
    </row>
    <row r="127" spans="2:13" s="213" customFormat="1" x14ac:dyDescent="0.25">
      <c r="B127" s="219"/>
      <c r="C127" s="220"/>
      <c r="D127" s="220"/>
      <c r="E127" s="221"/>
      <c r="F127" s="222"/>
      <c r="G127" s="216"/>
      <c r="L127" s="226"/>
      <c r="M127" s="218"/>
    </row>
    <row r="128" spans="2:13" s="213" customFormat="1" x14ac:dyDescent="0.25">
      <c r="B128" s="219"/>
      <c r="C128" s="220"/>
      <c r="D128" s="220"/>
      <c r="E128" s="221"/>
      <c r="F128" s="222"/>
      <c r="G128" s="216"/>
      <c r="L128" s="226"/>
      <c r="M128" s="218"/>
    </row>
    <row r="129" spans="2:13" s="213" customFormat="1" x14ac:dyDescent="0.25">
      <c r="B129" s="219"/>
      <c r="C129" s="220"/>
      <c r="D129" s="220"/>
      <c r="E129" s="221"/>
      <c r="F129" s="222"/>
      <c r="G129" s="216"/>
      <c r="L129" s="226"/>
      <c r="M129" s="218"/>
    </row>
    <row r="130" spans="2:13" s="213" customFormat="1" x14ac:dyDescent="0.25">
      <c r="B130" s="219"/>
      <c r="C130" s="220"/>
      <c r="D130" s="220"/>
      <c r="E130" s="221"/>
      <c r="F130" s="222"/>
      <c r="G130" s="216"/>
      <c r="L130" s="226"/>
      <c r="M130" s="218"/>
    </row>
    <row r="131" spans="2:13" s="213" customFormat="1" x14ac:dyDescent="0.25">
      <c r="B131" s="219"/>
      <c r="C131" s="220"/>
      <c r="D131" s="220"/>
      <c r="E131" s="221"/>
      <c r="F131" s="222"/>
      <c r="G131" s="216"/>
      <c r="L131" s="226"/>
      <c r="M131" s="218"/>
    </row>
    <row r="132" spans="2:13" s="213" customFormat="1" x14ac:dyDescent="0.25">
      <c r="B132" s="219"/>
      <c r="C132" s="220"/>
      <c r="D132" s="220"/>
      <c r="E132" s="221"/>
      <c r="F132" s="222"/>
      <c r="G132" s="216"/>
      <c r="L132" s="226"/>
      <c r="M132" s="218"/>
    </row>
    <row r="133" spans="2:13" s="213" customFormat="1" x14ac:dyDescent="0.25">
      <c r="B133" s="219"/>
      <c r="C133" s="220"/>
      <c r="D133" s="220"/>
      <c r="E133" s="221"/>
      <c r="F133" s="222"/>
      <c r="G133" s="216"/>
      <c r="L133" s="226"/>
      <c r="M133" s="218"/>
    </row>
    <row r="134" spans="2:13" s="213" customFormat="1" x14ac:dyDescent="0.25">
      <c r="B134" s="219"/>
      <c r="C134" s="220"/>
      <c r="D134" s="220"/>
      <c r="E134" s="221"/>
      <c r="F134" s="222"/>
      <c r="G134" s="216"/>
      <c r="L134" s="226"/>
      <c r="M134" s="218"/>
    </row>
    <row r="135" spans="2:13" s="213" customFormat="1" x14ac:dyDescent="0.25">
      <c r="B135" s="219"/>
      <c r="C135" s="220"/>
      <c r="D135" s="220"/>
      <c r="E135" s="221"/>
      <c r="F135" s="222"/>
      <c r="G135" s="216"/>
      <c r="L135" s="226"/>
      <c r="M135" s="218"/>
    </row>
  </sheetData>
  <sheetProtection algorithmName="SHA-512" hashValue="ZbO/bJzXtC3OtWBZtpHXVLwzO6jesTckTPs2ijdPtkSIogACj2pWuMK8H4apoP6OirEIhiDjRAQSaT2dOyiaxw==" saltValue="Fs/Ky9AWERuKicdOhT9xGA==" spinCount="100000" sheet="1" formatCells="0" formatColumns="0" formatRows="0"/>
  <mergeCells count="2">
    <mergeCell ref="B6:C6"/>
    <mergeCell ref="I10:J11"/>
  </mergeCells>
  <pageMargins left="0.25" right="0.25" top="0.75" bottom="0.75" header="0.3" footer="0.3"/>
  <pageSetup scale="99" orientation="portrait" r:id="rId1"/>
  <headerFooter>
    <oddHeader>&amp;C&amp;"-,Bold"&amp;12Narrative Description of Program Budget
&amp;"-,Italic"&amp;10(A narrative justification must accompany EACH request for a budget revision)</oddHeader>
    <oddFooter>&amp;L&amp;A&amp;RPage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H59"/>
  <sheetViews>
    <sheetView workbookViewId="0">
      <selection activeCell="F22" sqref="F22"/>
    </sheetView>
  </sheetViews>
  <sheetFormatPr defaultColWidth="8.85546875" defaultRowHeight="12.75" outlineLevelRow="1" x14ac:dyDescent="0.25"/>
  <cols>
    <col min="1" max="1" width="2.7109375" style="1" customWidth="1"/>
    <col min="2" max="2" width="7.85546875" style="2" bestFit="1" customWidth="1"/>
    <col min="3" max="3" width="7.7109375" style="1" customWidth="1"/>
    <col min="4" max="4" width="7.7109375" style="1" hidden="1" customWidth="1"/>
    <col min="5" max="5" width="31.42578125" style="1" customWidth="1"/>
    <col min="6" max="6" width="15.28515625" style="10" customWidth="1"/>
    <col min="7" max="8" width="15.28515625" style="10" bestFit="1" customWidth="1"/>
    <col min="9" max="16384" width="8.85546875" style="1"/>
  </cols>
  <sheetData>
    <row r="2" spans="2:8" s="26" customFormat="1" ht="15.75" x14ac:dyDescent="0.25">
      <c r="C2" s="46" t="s">
        <v>95</v>
      </c>
      <c r="E2" s="60" t="str">
        <f>'(3) Budget Narrative'!E2</f>
        <v>Fairbanks North Star Borough School District</v>
      </c>
      <c r="F2" s="60"/>
      <c r="H2" s="31"/>
    </row>
    <row r="3" spans="2:8" s="26" customFormat="1" ht="15.75" x14ac:dyDescent="0.25">
      <c r="C3" s="46" t="s">
        <v>97</v>
      </c>
      <c r="E3" s="263" t="str">
        <f>'(3) Budget Narrative'!E3</f>
        <v>XX 22 FNSD 01     (3XXXX)</v>
      </c>
      <c r="F3" s="263"/>
      <c r="H3" s="31"/>
    </row>
    <row r="4" spans="2:8" s="26" customFormat="1" ht="15.75" x14ac:dyDescent="0.25">
      <c r="C4" s="46" t="s">
        <v>96</v>
      </c>
      <c r="E4" s="264" t="str">
        <f>'(3) Budget Narrative'!E4</f>
        <v>Example Grant Title Here</v>
      </c>
      <c r="F4" s="264"/>
      <c r="H4" s="31"/>
    </row>
    <row r="5" spans="2:8" ht="13.5" thickBot="1" x14ac:dyDescent="0.3"/>
    <row r="6" spans="2:8" ht="13.5" thickTop="1" x14ac:dyDescent="0.25">
      <c r="B6" s="265" t="s">
        <v>62</v>
      </c>
      <c r="C6" s="266"/>
      <c r="D6" s="266"/>
      <c r="E6" s="267" t="s">
        <v>57</v>
      </c>
      <c r="F6" s="269" t="s">
        <v>63</v>
      </c>
      <c r="G6" s="269"/>
      <c r="H6" s="270"/>
    </row>
    <row r="7" spans="2:8" s="18" customFormat="1" ht="25.5" x14ac:dyDescent="0.2">
      <c r="B7" s="19" t="s">
        <v>58</v>
      </c>
      <c r="C7" s="20" t="s">
        <v>59</v>
      </c>
      <c r="D7" s="20"/>
      <c r="E7" s="268"/>
      <c r="F7" s="21" t="s">
        <v>60</v>
      </c>
      <c r="G7" s="21" t="s">
        <v>64</v>
      </c>
      <c r="H7" s="37" t="s">
        <v>61</v>
      </c>
    </row>
    <row r="8" spans="2:8" s="26" customFormat="1" ht="15.75" x14ac:dyDescent="0.25">
      <c r="B8" s="49">
        <v>310</v>
      </c>
      <c r="C8" s="50"/>
      <c r="D8" s="50"/>
      <c r="E8" s="50" t="s">
        <v>26</v>
      </c>
      <c r="F8" s="51">
        <f>'(2) MUNIS'!D4</f>
        <v>0</v>
      </c>
      <c r="G8" s="51">
        <f>H8-F8</f>
        <v>0</v>
      </c>
      <c r="H8" s="52">
        <f>SUM(H9:H13)</f>
        <v>0</v>
      </c>
    </row>
    <row r="9" spans="2:8" x14ac:dyDescent="0.25">
      <c r="B9" s="22"/>
      <c r="C9" s="120">
        <v>314</v>
      </c>
      <c r="D9" s="120">
        <v>13130</v>
      </c>
      <c r="E9" s="120" t="s">
        <v>18</v>
      </c>
      <c r="F9" s="126">
        <f>'(2) MUNIS'!D5</f>
        <v>0</v>
      </c>
      <c r="G9" s="126">
        <f t="shared" ref="G9:G13" si="0">H9-F9</f>
        <v>0</v>
      </c>
      <c r="H9" s="130">
        <f>'(3) Budget Narrative'!E8</f>
        <v>0</v>
      </c>
    </row>
    <row r="10" spans="2:8" x14ac:dyDescent="0.25">
      <c r="B10" s="22"/>
      <c r="C10" s="122">
        <v>314</v>
      </c>
      <c r="D10" s="122">
        <v>13140</v>
      </c>
      <c r="E10" s="122" t="s">
        <v>15</v>
      </c>
      <c r="F10" s="127">
        <f>'(2) MUNIS'!D6</f>
        <v>0</v>
      </c>
      <c r="G10" s="127">
        <f t="shared" si="0"/>
        <v>0</v>
      </c>
      <c r="H10" s="131">
        <f>'(3) Budget Narrative'!E9</f>
        <v>0</v>
      </c>
    </row>
    <row r="11" spans="2:8" x14ac:dyDescent="0.25">
      <c r="B11" s="22"/>
      <c r="C11" s="122">
        <v>315</v>
      </c>
      <c r="D11" s="122">
        <v>13150</v>
      </c>
      <c r="E11" s="122" t="s">
        <v>13</v>
      </c>
      <c r="F11" s="127">
        <f>'(2) MUNIS'!D7</f>
        <v>0</v>
      </c>
      <c r="G11" s="127">
        <f t="shared" si="0"/>
        <v>0</v>
      </c>
      <c r="H11" s="131">
        <f>'(3) Budget Narrative'!E10+'(3) Budget Narrative'!E11</f>
        <v>0</v>
      </c>
    </row>
    <row r="12" spans="2:8" x14ac:dyDescent="0.25">
      <c r="B12" s="22"/>
      <c r="C12" s="122">
        <v>316</v>
      </c>
      <c r="D12" s="122">
        <v>13160</v>
      </c>
      <c r="E12" s="122" t="s">
        <v>19</v>
      </c>
      <c r="F12" s="127">
        <f>'(2) MUNIS'!D8</f>
        <v>0</v>
      </c>
      <c r="G12" s="127">
        <f t="shared" si="0"/>
        <v>0</v>
      </c>
      <c r="H12" s="131">
        <f>'(3) Budget Narrative'!E12</f>
        <v>0</v>
      </c>
    </row>
    <row r="13" spans="2:8" x14ac:dyDescent="0.25">
      <c r="B13" s="22"/>
      <c r="C13" s="124">
        <v>316</v>
      </c>
      <c r="D13" s="124">
        <v>13170</v>
      </c>
      <c r="E13" s="124" t="s">
        <v>0</v>
      </c>
      <c r="F13" s="128">
        <f>'(2) MUNIS'!D9</f>
        <v>0</v>
      </c>
      <c r="G13" s="128">
        <f t="shared" si="0"/>
        <v>0</v>
      </c>
      <c r="H13" s="132">
        <f>'(3) Budget Narrative'!E13</f>
        <v>0</v>
      </c>
    </row>
    <row r="14" spans="2:8" s="26" customFormat="1" ht="15.75" x14ac:dyDescent="0.25">
      <c r="B14" s="49">
        <v>320</v>
      </c>
      <c r="C14" s="50"/>
      <c r="D14" s="50"/>
      <c r="E14" s="50" t="s">
        <v>27</v>
      </c>
      <c r="F14" s="51">
        <f>'(2) MUNIS'!D10</f>
        <v>0</v>
      </c>
      <c r="G14" s="51">
        <f>H14-F14</f>
        <v>0</v>
      </c>
      <c r="H14" s="52">
        <f>SUM(H15:H21)</f>
        <v>0</v>
      </c>
    </row>
    <row r="15" spans="2:8" x14ac:dyDescent="0.25">
      <c r="B15" s="22"/>
      <c r="C15" s="120">
        <v>321</v>
      </c>
      <c r="D15" s="120">
        <v>13210</v>
      </c>
      <c r="E15" s="120" t="s">
        <v>11</v>
      </c>
      <c r="F15" s="126">
        <f>'(2) MUNIS'!D11</f>
        <v>0</v>
      </c>
      <c r="G15" s="126">
        <f t="shared" ref="G15:G21" si="1">H15-F15</f>
        <v>0</v>
      </c>
      <c r="H15" s="130">
        <f>'(3) Budget Narrative'!E15</f>
        <v>0</v>
      </c>
    </row>
    <row r="16" spans="2:8" x14ac:dyDescent="0.25">
      <c r="B16" s="22"/>
      <c r="C16" s="122">
        <v>324</v>
      </c>
      <c r="D16" s="122">
        <v>13240</v>
      </c>
      <c r="E16" s="122" t="s">
        <v>1</v>
      </c>
      <c r="F16" s="127">
        <f>'(2) MUNIS'!D12</f>
        <v>0</v>
      </c>
      <c r="G16" s="127">
        <f t="shared" si="1"/>
        <v>0</v>
      </c>
      <c r="H16" s="131">
        <f>'(3) Budget Narrative'!E16</f>
        <v>0</v>
      </c>
    </row>
    <row r="17" spans="2:8" x14ac:dyDescent="0.25">
      <c r="B17" s="22"/>
      <c r="C17" s="122">
        <v>324</v>
      </c>
      <c r="D17" s="122">
        <v>13245</v>
      </c>
      <c r="E17" s="122" t="s">
        <v>2</v>
      </c>
      <c r="F17" s="127">
        <f>'(2) MUNIS'!D13</f>
        <v>0</v>
      </c>
      <c r="G17" s="127">
        <f t="shared" si="1"/>
        <v>0</v>
      </c>
      <c r="H17" s="131">
        <f>'(3) Budget Narrative'!E17</f>
        <v>0</v>
      </c>
    </row>
    <row r="18" spans="2:8" x14ac:dyDescent="0.25">
      <c r="B18" s="22"/>
      <c r="C18" s="122">
        <v>324</v>
      </c>
      <c r="D18" s="122">
        <v>13250</v>
      </c>
      <c r="E18" s="122" t="s">
        <v>22</v>
      </c>
      <c r="F18" s="127">
        <f>'(2) MUNIS'!D14</f>
        <v>0</v>
      </c>
      <c r="G18" s="127">
        <f t="shared" si="1"/>
        <v>0</v>
      </c>
      <c r="H18" s="131">
        <f>'(3) Budget Narrative'!E18</f>
        <v>0</v>
      </c>
    </row>
    <row r="19" spans="2:8" x14ac:dyDescent="0.25">
      <c r="B19" s="22"/>
      <c r="C19" s="122">
        <v>324</v>
      </c>
      <c r="D19" s="122">
        <v>13255</v>
      </c>
      <c r="E19" s="122" t="s">
        <v>20</v>
      </c>
      <c r="F19" s="127">
        <f>'(2) MUNIS'!D15</f>
        <v>0</v>
      </c>
      <c r="G19" s="127">
        <f t="shared" si="1"/>
        <v>0</v>
      </c>
      <c r="H19" s="131">
        <f>'(3) Budget Narrative'!E19</f>
        <v>0</v>
      </c>
    </row>
    <row r="20" spans="2:8" x14ac:dyDescent="0.25">
      <c r="B20" s="22"/>
      <c r="C20" s="122">
        <v>329</v>
      </c>
      <c r="D20" s="122">
        <v>13270</v>
      </c>
      <c r="E20" s="122" t="s">
        <v>3</v>
      </c>
      <c r="F20" s="127">
        <f>'(2) MUNIS'!D16</f>
        <v>0</v>
      </c>
      <c r="G20" s="127">
        <f t="shared" si="1"/>
        <v>0</v>
      </c>
      <c r="H20" s="131">
        <f>'(3) Budget Narrative'!E20</f>
        <v>0</v>
      </c>
    </row>
    <row r="21" spans="2:8" x14ac:dyDescent="0.25">
      <c r="B21" s="22"/>
      <c r="C21" s="124">
        <v>329</v>
      </c>
      <c r="D21" s="124">
        <v>13290</v>
      </c>
      <c r="E21" s="124" t="s">
        <v>4</v>
      </c>
      <c r="F21" s="128">
        <f>'(2) MUNIS'!D17</f>
        <v>0</v>
      </c>
      <c r="G21" s="128">
        <f t="shared" si="1"/>
        <v>0</v>
      </c>
      <c r="H21" s="132">
        <f>'(3) Budget Narrative'!E21</f>
        <v>0</v>
      </c>
    </row>
    <row r="22" spans="2:8" s="26" customFormat="1" ht="15.75" collapsed="1" x14ac:dyDescent="0.25">
      <c r="B22" s="49">
        <v>360</v>
      </c>
      <c r="C22" s="50"/>
      <c r="D22" s="50"/>
      <c r="E22" s="50" t="s">
        <v>28</v>
      </c>
      <c r="F22" s="51">
        <f>'(2) MUNIS'!D18</f>
        <v>0</v>
      </c>
      <c r="G22" s="51">
        <f>H22-F22</f>
        <v>0</v>
      </c>
      <c r="H22" s="52">
        <f>SUM(H23:H28)</f>
        <v>0</v>
      </c>
    </row>
    <row r="23" spans="2:8" hidden="1" outlineLevel="1" x14ac:dyDescent="0.25">
      <c r="B23" s="22"/>
      <c r="C23" s="122"/>
      <c r="D23" s="122">
        <v>13610</v>
      </c>
      <c r="E23" s="122" t="s">
        <v>23</v>
      </c>
      <c r="F23" s="127">
        <f>'(2) MUNIS'!D19</f>
        <v>0</v>
      </c>
      <c r="G23" s="127">
        <f t="shared" ref="G23:G28" si="2">H23-F23</f>
        <v>0</v>
      </c>
      <c r="H23" s="134">
        <f>'(3) Budget Narrative'!E23</f>
        <v>0</v>
      </c>
    </row>
    <row r="24" spans="2:8" hidden="1" outlineLevel="1" x14ac:dyDescent="0.25">
      <c r="B24" s="22"/>
      <c r="C24" s="122"/>
      <c r="D24" s="122">
        <v>13620</v>
      </c>
      <c r="E24" s="122" t="s">
        <v>24</v>
      </c>
      <c r="F24" s="127">
        <f>'(2) MUNIS'!D20</f>
        <v>0</v>
      </c>
      <c r="G24" s="127">
        <f t="shared" si="2"/>
        <v>0</v>
      </c>
      <c r="H24" s="134">
        <f>'(3) Budget Narrative'!E24</f>
        <v>0</v>
      </c>
    </row>
    <row r="25" spans="2:8" hidden="1" outlineLevel="1" x14ac:dyDescent="0.25">
      <c r="B25" s="22"/>
      <c r="C25" s="122"/>
      <c r="D25" s="122">
        <v>13630</v>
      </c>
      <c r="E25" s="122" t="s">
        <v>25</v>
      </c>
      <c r="F25" s="127">
        <f>'(2) MUNIS'!D21</f>
        <v>0</v>
      </c>
      <c r="G25" s="127">
        <f t="shared" si="2"/>
        <v>0</v>
      </c>
      <c r="H25" s="134">
        <f>'(3) Budget Narrative'!E25</f>
        <v>0</v>
      </c>
    </row>
    <row r="26" spans="2:8" hidden="1" outlineLevel="1" x14ac:dyDescent="0.25">
      <c r="B26" s="22"/>
      <c r="C26" s="122"/>
      <c r="D26" s="122">
        <v>13640</v>
      </c>
      <c r="E26" s="122" t="s">
        <v>5</v>
      </c>
      <c r="F26" s="127">
        <f>'(2) MUNIS'!D22</f>
        <v>0</v>
      </c>
      <c r="G26" s="127">
        <f t="shared" si="2"/>
        <v>0</v>
      </c>
      <c r="H26" s="134">
        <f>'(3) Budget Narrative'!E26</f>
        <v>0</v>
      </c>
    </row>
    <row r="27" spans="2:8" hidden="1" outlineLevel="1" x14ac:dyDescent="0.25">
      <c r="B27" s="22"/>
      <c r="C27" s="122"/>
      <c r="D27" s="122">
        <v>13650</v>
      </c>
      <c r="E27" s="122" t="s">
        <v>6</v>
      </c>
      <c r="F27" s="127">
        <f>'(2) MUNIS'!D23</f>
        <v>0</v>
      </c>
      <c r="G27" s="127">
        <f t="shared" si="2"/>
        <v>0</v>
      </c>
      <c r="H27" s="134">
        <f>'(3) Budget Narrative'!E27</f>
        <v>0</v>
      </c>
    </row>
    <row r="28" spans="2:8" hidden="1" outlineLevel="1" x14ac:dyDescent="0.25">
      <c r="B28" s="22"/>
      <c r="C28" s="122"/>
      <c r="D28" s="122">
        <v>13660</v>
      </c>
      <c r="E28" s="122" t="s">
        <v>7</v>
      </c>
      <c r="F28" s="127">
        <f>'(2) MUNIS'!D24</f>
        <v>0</v>
      </c>
      <c r="G28" s="127">
        <f t="shared" si="2"/>
        <v>0</v>
      </c>
      <c r="H28" s="134">
        <f>'(3) Budget Narrative'!E28</f>
        <v>0</v>
      </c>
    </row>
    <row r="29" spans="2:8" s="26" customFormat="1" ht="15.75" x14ac:dyDescent="0.25">
      <c r="B29" s="49">
        <v>410</v>
      </c>
      <c r="C29" s="50"/>
      <c r="D29" s="50">
        <v>24100</v>
      </c>
      <c r="E29" s="50" t="s">
        <v>35</v>
      </c>
      <c r="F29" s="51">
        <f>'(2) MUNIS'!D25</f>
        <v>0</v>
      </c>
      <c r="G29" s="51">
        <f>H29-F29</f>
        <v>0</v>
      </c>
      <c r="H29" s="52">
        <f>'(3) Budget Narrative'!E29</f>
        <v>0</v>
      </c>
    </row>
    <row r="30" spans="2:8" s="26" customFormat="1" ht="15.75" collapsed="1" x14ac:dyDescent="0.25">
      <c r="B30" s="49">
        <v>420</v>
      </c>
      <c r="C30" s="50"/>
      <c r="D30" s="50"/>
      <c r="E30" s="50" t="s">
        <v>29</v>
      </c>
      <c r="F30" s="51">
        <f>'(2) MUNIS'!D26</f>
        <v>0</v>
      </c>
      <c r="G30" s="51">
        <f>H30-F30</f>
        <v>0</v>
      </c>
      <c r="H30" s="52">
        <f>SUM(H31:H32)</f>
        <v>0</v>
      </c>
    </row>
    <row r="31" spans="2:8" hidden="1" outlineLevel="1" x14ac:dyDescent="0.25">
      <c r="B31" s="25"/>
      <c r="C31" s="122"/>
      <c r="D31" s="122">
        <v>24200</v>
      </c>
      <c r="E31" s="122" t="s">
        <v>8</v>
      </c>
      <c r="F31" s="127">
        <f>'(2) MUNIS'!D27</f>
        <v>0</v>
      </c>
      <c r="G31" s="127">
        <f t="shared" ref="G31" si="3">H31-F31</f>
        <v>0</v>
      </c>
      <c r="H31" s="134">
        <f>'(3) Budget Narrative'!E31</f>
        <v>0</v>
      </c>
    </row>
    <row r="32" spans="2:8" hidden="1" outlineLevel="1" x14ac:dyDescent="0.25">
      <c r="B32" s="25"/>
      <c r="C32" s="122"/>
      <c r="D32" s="122">
        <v>24210</v>
      </c>
      <c r="E32" s="122" t="s">
        <v>16</v>
      </c>
      <c r="F32" s="127">
        <f>'(2) MUNIS'!D28</f>
        <v>0</v>
      </c>
      <c r="G32" s="127">
        <f t="shared" ref="G32:G42" si="4">H32-F32</f>
        <v>0</v>
      </c>
      <c r="H32" s="134">
        <f>'(3) Budget Narrative'!E32</f>
        <v>0</v>
      </c>
    </row>
    <row r="33" spans="2:8" s="26" customFormat="1" ht="15.75" x14ac:dyDescent="0.25">
      <c r="B33" s="49">
        <v>425</v>
      </c>
      <c r="C33" s="50"/>
      <c r="D33" s="50">
        <v>24250</v>
      </c>
      <c r="E33" s="50" t="s">
        <v>30</v>
      </c>
      <c r="F33" s="51">
        <f>'(2) MUNIS'!D29</f>
        <v>0</v>
      </c>
      <c r="G33" s="51">
        <f t="shared" si="4"/>
        <v>0</v>
      </c>
      <c r="H33" s="52">
        <f>'(3) Budget Narrative'!E33</f>
        <v>0</v>
      </c>
    </row>
    <row r="34" spans="2:8" s="26" customFormat="1" ht="15.75" x14ac:dyDescent="0.25">
      <c r="B34" s="49">
        <v>430</v>
      </c>
      <c r="C34" s="50"/>
      <c r="D34" s="50"/>
      <c r="E34" s="50" t="s">
        <v>172</v>
      </c>
      <c r="F34" s="51">
        <f>'(2) MUNIS'!D30</f>
        <v>0</v>
      </c>
      <c r="G34" s="51">
        <f t="shared" ref="G34" si="5">H34-F34</f>
        <v>0</v>
      </c>
      <c r="H34" s="52">
        <f>'(3) Budget Narrative'!E34</f>
        <v>0</v>
      </c>
    </row>
    <row r="35" spans="2:8" s="26" customFormat="1" ht="15.75" x14ac:dyDescent="0.25">
      <c r="B35" s="49">
        <v>440</v>
      </c>
      <c r="C35" s="50"/>
      <c r="D35" s="50">
        <v>24400</v>
      </c>
      <c r="E35" s="50" t="s">
        <v>31</v>
      </c>
      <c r="F35" s="51">
        <f>'(2) MUNIS'!D31</f>
        <v>0</v>
      </c>
      <c r="G35" s="51">
        <f t="shared" si="4"/>
        <v>0</v>
      </c>
      <c r="H35" s="52">
        <f>'(3) Budget Narrative'!E35</f>
        <v>0</v>
      </c>
    </row>
    <row r="36" spans="2:8" s="26" customFormat="1" ht="15.75" collapsed="1" x14ac:dyDescent="0.25">
      <c r="B36" s="49">
        <v>450</v>
      </c>
      <c r="C36" s="50"/>
      <c r="D36" s="50"/>
      <c r="E36" s="50" t="s">
        <v>36</v>
      </c>
      <c r="F36" s="51">
        <f>'(2) MUNIS'!D32</f>
        <v>0</v>
      </c>
      <c r="G36" s="51">
        <f t="shared" si="4"/>
        <v>0</v>
      </c>
      <c r="H36" s="52">
        <f>SUM(H37:H39)</f>
        <v>0</v>
      </c>
    </row>
    <row r="37" spans="2:8" s="4" customFormat="1" hidden="1" outlineLevel="1" x14ac:dyDescent="0.25">
      <c r="B37" s="63"/>
      <c r="C37" s="129"/>
      <c r="D37" s="129">
        <v>24500</v>
      </c>
      <c r="E37" s="129" t="s">
        <v>9</v>
      </c>
      <c r="F37" s="126">
        <f>'(2) MUNIS'!D33</f>
        <v>0</v>
      </c>
      <c r="G37" s="126">
        <f t="shared" si="4"/>
        <v>0</v>
      </c>
      <c r="H37" s="133">
        <f>'(3) Budget Narrative'!E37</f>
        <v>0</v>
      </c>
    </row>
    <row r="38" spans="2:8" hidden="1" outlineLevel="1" x14ac:dyDescent="0.25">
      <c r="B38" s="25"/>
      <c r="C38" s="122"/>
      <c r="D38" s="122">
        <v>24510</v>
      </c>
      <c r="E38" s="122" t="s">
        <v>40</v>
      </c>
      <c r="F38" s="127">
        <f>'(2) MUNIS'!D34</f>
        <v>0</v>
      </c>
      <c r="G38" s="127">
        <f t="shared" si="4"/>
        <v>0</v>
      </c>
      <c r="H38" s="134">
        <f>'(3) Budget Narrative'!E38</f>
        <v>0</v>
      </c>
    </row>
    <row r="39" spans="2:8" hidden="1" outlineLevel="1" x14ac:dyDescent="0.25">
      <c r="B39" s="25"/>
      <c r="C39" s="124"/>
      <c r="D39" s="124">
        <v>24570</v>
      </c>
      <c r="E39" s="124" t="s">
        <v>39</v>
      </c>
      <c r="F39" s="128">
        <f>'(2) MUNIS'!D35</f>
        <v>0</v>
      </c>
      <c r="G39" s="128">
        <f t="shared" si="4"/>
        <v>0</v>
      </c>
      <c r="H39" s="135">
        <f>'(3) Budget Narrative'!E39</f>
        <v>0</v>
      </c>
    </row>
    <row r="40" spans="2:8" s="26" customFormat="1" ht="15.75" collapsed="1" x14ac:dyDescent="0.25">
      <c r="B40" s="49">
        <v>490</v>
      </c>
      <c r="C40" s="50"/>
      <c r="D40" s="50"/>
      <c r="E40" s="50" t="s">
        <v>33</v>
      </c>
      <c r="F40" s="51">
        <f>'(2) MUNIS'!D37</f>
        <v>0</v>
      </c>
      <c r="G40" s="51">
        <f t="shared" si="4"/>
        <v>0</v>
      </c>
      <c r="H40" s="52">
        <f>SUM(H41:H41)</f>
        <v>0</v>
      </c>
    </row>
    <row r="41" spans="2:8" hidden="1" outlineLevel="1" x14ac:dyDescent="0.25">
      <c r="B41" s="25"/>
      <c r="C41" s="23"/>
      <c r="D41" s="23">
        <v>24900</v>
      </c>
      <c r="E41" s="23" t="s">
        <v>17</v>
      </c>
      <c r="F41" s="24">
        <f>'(2) MUNIS'!D39</f>
        <v>0</v>
      </c>
      <c r="G41" s="24">
        <f t="shared" si="4"/>
        <v>0</v>
      </c>
      <c r="H41" s="38">
        <f>'(3) Budget Narrative'!E43</f>
        <v>0</v>
      </c>
    </row>
    <row r="42" spans="2:8" s="26" customFormat="1" ht="16.5" thickBot="1" x14ac:dyDescent="0.3">
      <c r="B42" s="53">
        <v>560</v>
      </c>
      <c r="C42" s="54"/>
      <c r="D42" s="54">
        <v>35600</v>
      </c>
      <c r="E42" s="54" t="s">
        <v>12</v>
      </c>
      <c r="F42" s="55">
        <f>'(2) MUNIS'!D44</f>
        <v>0</v>
      </c>
      <c r="G42" s="55">
        <f t="shared" si="4"/>
        <v>0</v>
      </c>
      <c r="H42" s="56">
        <f>'(3) Budget Narrative'!E48</f>
        <v>0</v>
      </c>
    </row>
    <row r="43" spans="2:8" s="26" customFormat="1" ht="16.5" thickTop="1" x14ac:dyDescent="0.25">
      <c r="E43" s="27" t="s">
        <v>65</v>
      </c>
      <c r="F43" s="29">
        <f>F40+F36+F35+F33+F30+F29+F22+F14+F8+F34+F42</f>
        <v>0</v>
      </c>
      <c r="G43" s="29">
        <f>G40+G36+G35+G33+G30+G29+G22+G14+G8+G34+G42</f>
        <v>0</v>
      </c>
      <c r="H43" s="29">
        <f>H40+H36+H35+H33+H30+H29+H22+H14+H8+H34+H42</f>
        <v>0</v>
      </c>
    </row>
    <row r="44" spans="2:8" s="26" customFormat="1" ht="15.75" x14ac:dyDescent="0.25">
      <c r="E44" s="27" t="s">
        <v>66</v>
      </c>
      <c r="F44" s="28">
        <f>'(1) START'!C13</f>
        <v>6.1600000000000002E-2</v>
      </c>
      <c r="G44" s="28">
        <f>F44</f>
        <v>6.1600000000000002E-2</v>
      </c>
      <c r="H44" s="28">
        <f>F44</f>
        <v>6.1600000000000002E-2</v>
      </c>
    </row>
    <row r="45" spans="2:8" s="26" customFormat="1" ht="15.75" x14ac:dyDescent="0.25">
      <c r="E45" s="27" t="s">
        <v>67</v>
      </c>
      <c r="F45" s="29">
        <f>'(2) MUNIS'!D40</f>
        <v>0</v>
      </c>
      <c r="G45" s="29">
        <f t="shared" ref="G45:G52" si="6">H45-F45</f>
        <v>0</v>
      </c>
      <c r="H45" s="29">
        <f>'(1) START'!C14</f>
        <v>0</v>
      </c>
    </row>
    <row r="46" spans="2:8" s="26" customFormat="1" ht="15.75" collapsed="1" x14ac:dyDescent="0.25">
      <c r="B46" s="57">
        <v>480</v>
      </c>
      <c r="C46" s="50"/>
      <c r="D46" s="50">
        <v>24800</v>
      </c>
      <c r="E46" s="50" t="s">
        <v>176</v>
      </c>
      <c r="F46" s="51">
        <f>'(2) MUNIS'!D36</f>
        <v>0</v>
      </c>
      <c r="G46" s="51">
        <f t="shared" si="6"/>
        <v>0</v>
      </c>
      <c r="H46" s="51">
        <f>'(3) Budget Narrative'!E40</f>
        <v>0</v>
      </c>
    </row>
    <row r="47" spans="2:8" hidden="1" outlineLevel="1" x14ac:dyDescent="0.25">
      <c r="B47" s="25"/>
      <c r="C47" s="122"/>
      <c r="D47" s="122"/>
      <c r="E47" s="122" t="s">
        <v>21</v>
      </c>
      <c r="F47" s="127">
        <f>'(2) MUNIS'!D38</f>
        <v>0</v>
      </c>
      <c r="G47" s="127">
        <f t="shared" si="6"/>
        <v>0</v>
      </c>
      <c r="H47" s="134">
        <f>'(3) Budget Narrative'!E42</f>
        <v>0</v>
      </c>
    </row>
    <row r="48" spans="2:8" hidden="1" outlineLevel="1" x14ac:dyDescent="0.25">
      <c r="B48" s="25"/>
      <c r="C48" s="23"/>
      <c r="D48" s="23"/>
      <c r="E48" s="177" t="s">
        <v>17</v>
      </c>
      <c r="F48" s="24">
        <f>'(2) MUNIS'!D39</f>
        <v>0</v>
      </c>
      <c r="G48" s="127">
        <f t="shared" si="6"/>
        <v>0</v>
      </c>
      <c r="H48" s="38">
        <f>'(3) Budget Narrative'!E43</f>
        <v>0</v>
      </c>
    </row>
    <row r="49" spans="2:8" s="26" customFormat="1" ht="16.5" collapsed="1" thickBot="1" x14ac:dyDescent="0.3">
      <c r="B49" s="57">
        <v>510</v>
      </c>
      <c r="C49" s="50"/>
      <c r="D49" s="50"/>
      <c r="E49" s="50" t="s">
        <v>37</v>
      </c>
      <c r="F49" s="51">
        <f>'(2) MUNIS'!D41</f>
        <v>0</v>
      </c>
      <c r="G49" s="51">
        <f t="shared" si="6"/>
        <v>0</v>
      </c>
      <c r="H49" s="51">
        <f>SUM(H50:H51)</f>
        <v>0</v>
      </c>
    </row>
    <row r="50" spans="2:8" s="8" customFormat="1" hidden="1" outlineLevel="1" x14ac:dyDescent="0.25">
      <c r="B50" s="7"/>
      <c r="D50" s="8">
        <v>35100</v>
      </c>
      <c r="E50" s="8" t="s">
        <v>14</v>
      </c>
      <c r="F50" s="24">
        <f>'(2) MUNIS'!D42</f>
        <v>0</v>
      </c>
      <c r="G50" s="24">
        <f t="shared" si="6"/>
        <v>0</v>
      </c>
      <c r="H50" s="11">
        <f>'(3) Budget Narrative'!E46</f>
        <v>0</v>
      </c>
    </row>
    <row r="51" spans="2:8" s="8" customFormat="1" ht="13.5" hidden="1" outlineLevel="1" thickBot="1" x14ac:dyDescent="0.3">
      <c r="B51" s="9"/>
      <c r="D51" s="8">
        <v>35400</v>
      </c>
      <c r="E51" s="8" t="s">
        <v>10</v>
      </c>
      <c r="F51" s="24">
        <f>'(2) MUNIS'!D43</f>
        <v>0</v>
      </c>
      <c r="G51" s="24">
        <f t="shared" si="6"/>
        <v>0</v>
      </c>
      <c r="H51" s="11">
        <f>'(3) Budget Narrative'!E47</f>
        <v>0</v>
      </c>
    </row>
    <row r="52" spans="2:8" s="26" customFormat="1" ht="16.5" thickBot="1" x14ac:dyDescent="0.3">
      <c r="B52" s="30"/>
      <c r="E52" s="47" t="s">
        <v>101</v>
      </c>
      <c r="F52" s="58">
        <f>F49+F46+F45+F43</f>
        <v>0</v>
      </c>
      <c r="G52" s="58">
        <f t="shared" si="6"/>
        <v>0</v>
      </c>
      <c r="H52" s="58">
        <f>H49+H46+H45+H43</f>
        <v>0</v>
      </c>
    </row>
    <row r="53" spans="2:8" s="26" customFormat="1" ht="16.5" thickBot="1" x14ac:dyDescent="0.3">
      <c r="B53" s="30"/>
      <c r="E53" s="47"/>
      <c r="F53" s="59"/>
      <c r="G53" s="48"/>
      <c r="H53" s="59"/>
    </row>
    <row r="54" spans="2:8" x14ac:dyDescent="0.25">
      <c r="B54" s="257" t="s">
        <v>68</v>
      </c>
      <c r="C54" s="258"/>
      <c r="D54" s="258"/>
      <c r="E54" s="258"/>
      <c r="F54" s="258"/>
      <c r="G54" s="258"/>
      <c r="H54" s="259"/>
    </row>
    <row r="55" spans="2:8" ht="13.5" thickBot="1" x14ac:dyDescent="0.3">
      <c r="B55" s="260" t="s">
        <v>69</v>
      </c>
      <c r="C55" s="261"/>
      <c r="D55" s="261"/>
      <c r="E55" s="261"/>
      <c r="F55" s="261"/>
      <c r="G55" s="261"/>
      <c r="H55" s="262"/>
    </row>
    <row r="58" spans="2:8" ht="15.75" x14ac:dyDescent="0.25">
      <c r="C58" s="46"/>
      <c r="D58" s="46" t="s">
        <v>98</v>
      </c>
      <c r="E58" s="61"/>
      <c r="F58" s="62"/>
      <c r="G58" s="46" t="s">
        <v>99</v>
      </c>
      <c r="H58" s="67">
        <f ca="1">TODAY()</f>
        <v>44321</v>
      </c>
    </row>
    <row r="59" spans="2:8" x14ac:dyDescent="0.25">
      <c r="E59" s="1" t="s">
        <v>100</v>
      </c>
    </row>
  </sheetData>
  <sheetProtection algorithmName="SHA-512" hashValue="JvfRzNzHXHJ4brmindrBFriw3EFaCFOpmvXbLpmKdsFnK/57VtYdIMDxOZHT+0I2s2IhsYyfhuaP3otwScOx1Q==" saltValue="JcwaN2XQ9cpSLwQqRAz2pQ==" spinCount="100000" sheet="1" formatColumns="0" formatRows="0" selectLockedCells="1"/>
  <dataConsolidate topLabels="1">
    <dataRefs count="1">
      <dataRef ref="A20:XFD26" sheet="(4) Program Budget"/>
    </dataRefs>
  </dataConsolidate>
  <mergeCells count="7">
    <mergeCell ref="B54:H54"/>
    <mergeCell ref="B55:H55"/>
    <mergeCell ref="E3:F3"/>
    <mergeCell ref="E4:F4"/>
    <mergeCell ref="B6:D6"/>
    <mergeCell ref="E6:E7"/>
    <mergeCell ref="F6:H6"/>
  </mergeCells>
  <printOptions horizontalCentered="1"/>
  <pageMargins left="0.25" right="0.25" top="0.75" bottom="0.75" header="0.3" footer="0.3"/>
  <pageSetup orientation="portrait" r:id="rId1"/>
  <headerFooter>
    <oddHeader>&amp;C&amp;"-,Bold"&amp;14Program Budget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/>
  </sheetViews>
  <sheetFormatPr defaultColWidth="9.140625" defaultRowHeight="12.75" x14ac:dyDescent="0.2"/>
  <cols>
    <col min="1" max="1" width="18.28515625" style="70" bestFit="1" customWidth="1"/>
    <col min="2" max="2" width="6.7109375" style="70" bestFit="1" customWidth="1"/>
    <col min="3" max="3" width="11" style="70" bestFit="1" customWidth="1"/>
    <col min="4" max="4" width="1.7109375" style="108" customWidth="1"/>
    <col min="5" max="5" width="6.7109375" style="70" bestFit="1" customWidth="1"/>
    <col min="6" max="6" width="11" style="70" customWidth="1"/>
    <col min="7" max="7" width="1.7109375" style="108" customWidth="1"/>
    <col min="8" max="8" width="6.7109375" style="70" bestFit="1" customWidth="1"/>
    <col min="9" max="9" width="11" style="70" customWidth="1"/>
    <col min="10" max="10" width="1.7109375" style="108" customWidth="1"/>
    <col min="11" max="11" width="6.7109375" style="70" bestFit="1" customWidth="1"/>
    <col min="12" max="12" width="11" style="70" customWidth="1"/>
    <col min="13" max="13" width="1.7109375" style="108" customWidth="1"/>
    <col min="14" max="14" width="5.7109375" style="70" bestFit="1" customWidth="1"/>
    <col min="15" max="15" width="9" style="70" bestFit="1" customWidth="1"/>
    <col min="16" max="16" width="1.7109375" style="108" customWidth="1"/>
    <col min="17" max="17" width="12.42578125" style="70" bestFit="1" customWidth="1"/>
    <col min="18" max="16384" width="9.140625" style="70"/>
  </cols>
  <sheetData>
    <row r="1" spans="1:18" ht="18.75" x14ac:dyDescent="0.3">
      <c r="A1" s="68" t="s">
        <v>113</v>
      </c>
    </row>
    <row r="2" spans="1:18" x14ac:dyDescent="0.2">
      <c r="A2" s="69" t="s">
        <v>162</v>
      </c>
    </row>
    <row r="4" spans="1:18" x14ac:dyDescent="0.2">
      <c r="B4" s="275" t="s">
        <v>163</v>
      </c>
      <c r="C4" s="275"/>
      <c r="D4" s="275"/>
      <c r="E4" s="275"/>
      <c r="F4" s="275"/>
      <c r="H4" s="276" t="s">
        <v>164</v>
      </c>
      <c r="I4" s="276"/>
      <c r="J4" s="276"/>
      <c r="K4" s="276"/>
      <c r="L4" s="276"/>
      <c r="N4" s="271" t="s">
        <v>168</v>
      </c>
      <c r="O4" s="271"/>
    </row>
    <row r="5" spans="1:18" x14ac:dyDescent="0.2">
      <c r="B5" s="274" t="s">
        <v>165</v>
      </c>
      <c r="C5" s="274"/>
      <c r="E5" s="274" t="s">
        <v>166</v>
      </c>
      <c r="F5" s="274"/>
      <c r="H5" s="274" t="s">
        <v>165</v>
      </c>
      <c r="I5" s="274"/>
      <c r="J5" s="203"/>
      <c r="K5" s="274" t="s">
        <v>167</v>
      </c>
      <c r="L5" s="274"/>
    </row>
    <row r="6" spans="1:18" s="71" customFormat="1" ht="15" customHeight="1" x14ac:dyDescent="0.2">
      <c r="B6" s="277" t="s">
        <v>112</v>
      </c>
      <c r="C6" s="277"/>
      <c r="D6" s="109"/>
      <c r="E6" s="277" t="s">
        <v>111</v>
      </c>
      <c r="F6" s="277"/>
      <c r="G6" s="109"/>
      <c r="H6" s="277" t="s">
        <v>110</v>
      </c>
      <c r="I6" s="277"/>
      <c r="J6" s="109"/>
      <c r="K6" s="277" t="s">
        <v>109</v>
      </c>
      <c r="L6" s="277"/>
      <c r="M6" s="109"/>
      <c r="N6" s="272" t="s">
        <v>103</v>
      </c>
      <c r="O6" s="272"/>
      <c r="P6" s="109"/>
      <c r="Q6" s="71" t="s">
        <v>108</v>
      </c>
    </row>
    <row r="7" spans="1:18" s="72" customFormat="1" ht="12.75" customHeight="1" x14ac:dyDescent="0.2">
      <c r="B7" s="273" t="s">
        <v>107</v>
      </c>
      <c r="C7" s="273"/>
      <c r="D7" s="110"/>
      <c r="E7" s="273" t="s">
        <v>106</v>
      </c>
      <c r="F7" s="273"/>
      <c r="G7" s="110"/>
      <c r="H7" s="273" t="s">
        <v>105</v>
      </c>
      <c r="I7" s="273"/>
      <c r="J7" s="110"/>
      <c r="K7" s="273" t="s">
        <v>104</v>
      </c>
      <c r="L7" s="273"/>
      <c r="M7" s="110"/>
      <c r="N7" s="273"/>
      <c r="O7" s="273"/>
      <c r="P7" s="110"/>
      <c r="Q7" s="73" t="s">
        <v>102</v>
      </c>
    </row>
    <row r="8" spans="1:18" x14ac:dyDescent="0.2">
      <c r="A8" s="74" t="s">
        <v>81</v>
      </c>
      <c r="B8" s="278">
        <f>'(3) Budget Narrative'!E8+'(3) Budget Narrative'!E9+'(3) Budget Narrative'!E10</f>
        <v>0</v>
      </c>
      <c r="C8" s="279"/>
      <c r="D8" s="113"/>
      <c r="E8" s="278">
        <f>'(3) Budget Narrative'!E11+'(3) Budget Narrative'!E12+'(3) Budget Narrative'!E13</f>
        <v>0</v>
      </c>
      <c r="F8" s="279"/>
      <c r="G8" s="113"/>
      <c r="H8" s="278">
        <f>'(3) Budget Narrative'!E15+'(3) Budget Narrative'!E16</f>
        <v>0</v>
      </c>
      <c r="I8" s="279"/>
      <c r="J8" s="113"/>
      <c r="K8" s="278">
        <f>'(3) Budget Narrative'!E17+'(3) Budget Narrative'!E18</f>
        <v>0</v>
      </c>
      <c r="L8" s="279"/>
      <c r="M8" s="113"/>
      <c r="N8" s="278">
        <f>'(3) Budget Narrative'!E19+'(3) Budget Narrative'!E20+'(3) Budget Narrative'!E21</f>
        <v>0</v>
      </c>
      <c r="O8" s="279"/>
      <c r="P8" s="111"/>
      <c r="Q8" s="75">
        <f>N8+K8+H8+E8+B8</f>
        <v>0</v>
      </c>
    </row>
    <row r="10" spans="1:18" x14ac:dyDescent="0.2">
      <c r="A10" s="74" t="s">
        <v>82</v>
      </c>
      <c r="B10" s="70" t="s">
        <v>83</v>
      </c>
    </row>
    <row r="11" spans="1:18" x14ac:dyDescent="0.2">
      <c r="A11" s="76" t="s">
        <v>84</v>
      </c>
      <c r="B11" s="77">
        <v>0.30859999999999999</v>
      </c>
      <c r="C11" s="78">
        <f>ROUND($B$8*B11,2)</f>
        <v>0</v>
      </c>
      <c r="D11" s="112"/>
      <c r="E11" s="77">
        <v>0</v>
      </c>
      <c r="F11" s="78">
        <f>ROUND($E$8*E11,2)</f>
        <v>0</v>
      </c>
      <c r="G11" s="112"/>
      <c r="H11" s="77">
        <f>B11</f>
        <v>0.30859999999999999</v>
      </c>
      <c r="I11" s="78">
        <f>ROUND($H$8*H11,2)</f>
        <v>0</v>
      </c>
      <c r="J11" s="112"/>
      <c r="K11" s="77">
        <v>0</v>
      </c>
      <c r="L11" s="78">
        <f>ROUND($K$8*K11,2)</f>
        <v>0</v>
      </c>
      <c r="M11" s="112"/>
      <c r="N11" s="77">
        <v>0</v>
      </c>
      <c r="O11" s="78">
        <f>ROUND($N$8*N11,2)</f>
        <v>0</v>
      </c>
      <c r="P11" s="112"/>
      <c r="Q11" s="78">
        <f t="shared" ref="Q11:Q16" si="0">C11+F11+I11+L11+O11</f>
        <v>0</v>
      </c>
      <c r="R11" s="79"/>
    </row>
    <row r="12" spans="1:18" x14ac:dyDescent="0.2">
      <c r="A12" s="70" t="s">
        <v>24</v>
      </c>
      <c r="B12" s="80">
        <v>1.5E-3</v>
      </c>
      <c r="C12" s="75">
        <f t="shared" ref="C12:C16" si="1">ROUND($B$8*B12,2)</f>
        <v>0</v>
      </c>
      <c r="D12" s="112"/>
      <c r="E12" s="80">
        <v>1.5E-3</v>
      </c>
      <c r="F12" s="75">
        <f>ROUND($E$8*E12,2)</f>
        <v>0</v>
      </c>
      <c r="G12" s="112"/>
      <c r="H12" s="80">
        <v>1.5E-3</v>
      </c>
      <c r="I12" s="75">
        <f t="shared" ref="I12:I16" si="2">ROUND($H$8*H12,2)</f>
        <v>0</v>
      </c>
      <c r="J12" s="112"/>
      <c r="K12" s="80">
        <v>1.5E-3</v>
      </c>
      <c r="L12" s="75">
        <f t="shared" ref="L12:L16" si="3">ROUND($K$8*K12,2)</f>
        <v>0</v>
      </c>
      <c r="M12" s="112"/>
      <c r="N12" s="80">
        <v>1.5E-3</v>
      </c>
      <c r="O12" s="75">
        <f t="shared" ref="O12:O16" si="4">ROUND($N$8*N12,2)</f>
        <v>0</v>
      </c>
      <c r="P12" s="112"/>
      <c r="Q12" s="75">
        <f t="shared" si="0"/>
        <v>0</v>
      </c>
      <c r="R12" s="79"/>
    </row>
    <row r="13" spans="1:18" x14ac:dyDescent="0.2">
      <c r="A13" s="76" t="s">
        <v>85</v>
      </c>
      <c r="B13" s="77">
        <v>7.4999999999999997E-3</v>
      </c>
      <c r="C13" s="78">
        <f t="shared" si="1"/>
        <v>0</v>
      </c>
      <c r="D13" s="112"/>
      <c r="E13" s="77">
        <v>7.4999999999999997E-3</v>
      </c>
      <c r="F13" s="78">
        <f t="shared" ref="F13:F16" si="5">ROUND($E$8*E13,2)</f>
        <v>0</v>
      </c>
      <c r="G13" s="112"/>
      <c r="H13" s="77">
        <v>7.4999999999999997E-3</v>
      </c>
      <c r="I13" s="78">
        <f t="shared" si="2"/>
        <v>0</v>
      </c>
      <c r="J13" s="112"/>
      <c r="K13" s="77">
        <v>7.4999999999999997E-3</v>
      </c>
      <c r="L13" s="78">
        <f t="shared" si="3"/>
        <v>0</v>
      </c>
      <c r="M13" s="112"/>
      <c r="N13" s="77">
        <v>7.4999999999999997E-3</v>
      </c>
      <c r="O13" s="78">
        <f t="shared" si="4"/>
        <v>0</v>
      </c>
      <c r="P13" s="112"/>
      <c r="Q13" s="78">
        <f t="shared" si="0"/>
        <v>0</v>
      </c>
      <c r="R13" s="79"/>
    </row>
    <row r="14" spans="1:18" x14ac:dyDescent="0.2">
      <c r="A14" s="70" t="s">
        <v>86</v>
      </c>
      <c r="B14" s="80">
        <v>1.4500000000000001E-2</v>
      </c>
      <c r="C14" s="75">
        <f t="shared" si="1"/>
        <v>0</v>
      </c>
      <c r="D14" s="112"/>
      <c r="E14" s="80">
        <v>1.4500000000000001E-2</v>
      </c>
      <c r="F14" s="75">
        <f t="shared" si="5"/>
        <v>0</v>
      </c>
      <c r="G14" s="112"/>
      <c r="H14" s="80">
        <v>7.6499999999999999E-2</v>
      </c>
      <c r="I14" s="75">
        <f t="shared" si="2"/>
        <v>0</v>
      </c>
      <c r="J14" s="112"/>
      <c r="K14" s="80">
        <v>7.6499999999999999E-2</v>
      </c>
      <c r="L14" s="75">
        <f t="shared" si="3"/>
        <v>0</v>
      </c>
      <c r="M14" s="112"/>
      <c r="N14" s="80">
        <v>7.6499999999999999E-2</v>
      </c>
      <c r="O14" s="75">
        <f t="shared" si="4"/>
        <v>0</v>
      </c>
      <c r="P14" s="112"/>
      <c r="Q14" s="75">
        <f t="shared" si="0"/>
        <v>0</v>
      </c>
      <c r="R14" s="79"/>
    </row>
    <row r="15" spans="1:18" x14ac:dyDescent="0.2">
      <c r="A15" s="76" t="s">
        <v>6</v>
      </c>
      <c r="B15" s="77">
        <v>0.12559999999999999</v>
      </c>
      <c r="C15" s="78">
        <f t="shared" si="1"/>
        <v>0</v>
      </c>
      <c r="D15" s="112"/>
      <c r="E15" s="77">
        <v>0.12559999999999999</v>
      </c>
      <c r="F15" s="78">
        <f t="shared" si="5"/>
        <v>0</v>
      </c>
      <c r="G15" s="112"/>
      <c r="H15" s="77">
        <v>0</v>
      </c>
      <c r="I15" s="78">
        <f t="shared" si="2"/>
        <v>0</v>
      </c>
      <c r="J15" s="112"/>
      <c r="K15" s="77">
        <v>0</v>
      </c>
      <c r="L15" s="78">
        <f t="shared" si="3"/>
        <v>0</v>
      </c>
      <c r="M15" s="112"/>
      <c r="N15" s="77">
        <v>0</v>
      </c>
      <c r="O15" s="78">
        <f t="shared" si="4"/>
        <v>0</v>
      </c>
      <c r="P15" s="112"/>
      <c r="Q15" s="78">
        <f t="shared" si="0"/>
        <v>0</v>
      </c>
      <c r="R15" s="79"/>
    </row>
    <row r="16" spans="1:18" x14ac:dyDescent="0.2">
      <c r="A16" s="70" t="s">
        <v>7</v>
      </c>
      <c r="B16" s="80">
        <v>0</v>
      </c>
      <c r="C16" s="75">
        <f t="shared" si="1"/>
        <v>0</v>
      </c>
      <c r="D16" s="112"/>
      <c r="E16" s="80">
        <v>0</v>
      </c>
      <c r="F16" s="75">
        <f t="shared" si="5"/>
        <v>0</v>
      </c>
      <c r="G16" s="112"/>
      <c r="H16" s="80">
        <v>0.22</v>
      </c>
      <c r="I16" s="75">
        <f t="shared" si="2"/>
        <v>0</v>
      </c>
      <c r="J16" s="112"/>
      <c r="K16" s="80">
        <v>0.22</v>
      </c>
      <c r="L16" s="75">
        <f t="shared" si="3"/>
        <v>0</v>
      </c>
      <c r="M16" s="112"/>
      <c r="N16" s="80">
        <v>0</v>
      </c>
      <c r="O16" s="75">
        <f t="shared" si="4"/>
        <v>0</v>
      </c>
      <c r="P16" s="112"/>
      <c r="Q16" s="75">
        <f t="shared" si="0"/>
        <v>0</v>
      </c>
      <c r="R16" s="79"/>
    </row>
    <row r="17" spans="1:17" ht="13.5" thickBot="1" x14ac:dyDescent="0.25">
      <c r="A17" s="70" t="s">
        <v>102</v>
      </c>
      <c r="B17" s="81">
        <f>SUM(B11:B16)</f>
        <v>0.4577</v>
      </c>
      <c r="C17" s="82">
        <f>SUM(C11:C16)</f>
        <v>0</v>
      </c>
      <c r="D17" s="112"/>
      <c r="E17" s="81">
        <f>SUM(E11:E16)</f>
        <v>0.14909999999999998</v>
      </c>
      <c r="F17" s="82">
        <f>SUM(F11:F16)</f>
        <v>0</v>
      </c>
      <c r="G17" s="112"/>
      <c r="H17" s="81">
        <f>SUM(H11:H16)</f>
        <v>0.61409999999999998</v>
      </c>
      <c r="I17" s="82">
        <f>SUM(I11:I16)</f>
        <v>0</v>
      </c>
      <c r="J17" s="112"/>
      <c r="K17" s="81">
        <f>SUM(K11:K16)</f>
        <v>0.30549999999999999</v>
      </c>
      <c r="L17" s="82">
        <f>SUM(L11:L16)</f>
        <v>0</v>
      </c>
      <c r="M17" s="112"/>
      <c r="N17" s="81">
        <f>SUM(N11:N16)</f>
        <v>8.5499999999999993E-2</v>
      </c>
      <c r="O17" s="82">
        <f>SUM(O11:O16)</f>
        <v>0</v>
      </c>
      <c r="P17" s="112"/>
      <c r="Q17" s="82">
        <f>SUM(Q11:Q16)</f>
        <v>0</v>
      </c>
    </row>
    <row r="18" spans="1:17" ht="13.5" thickTop="1" x14ac:dyDescent="0.2"/>
  </sheetData>
  <sheetProtection algorithmName="SHA-512" hashValue="3eXF1FCpv/r2sxwZaonZ3+l5613otsPsXoYCFgMVoyZU3m2Yl+hsthurK4GbnfAPPF65dbjzhdVkY/pVJMspEQ==" saltValue="/0nTeSEx6+iUOMnUz54N6w==" spinCount="100000" sheet="1" selectLockedCells="1"/>
  <mergeCells count="21">
    <mergeCell ref="B8:C8"/>
    <mergeCell ref="E8:F8"/>
    <mergeCell ref="H8:I8"/>
    <mergeCell ref="K8:L8"/>
    <mergeCell ref="N8:O8"/>
    <mergeCell ref="N4:O4"/>
    <mergeCell ref="N6:O7"/>
    <mergeCell ref="B5:C5"/>
    <mergeCell ref="B4:F4"/>
    <mergeCell ref="H4:L4"/>
    <mergeCell ref="E5:F5"/>
    <mergeCell ref="H5:I5"/>
    <mergeCell ref="K5:L5"/>
    <mergeCell ref="B6:C6"/>
    <mergeCell ref="E6:F6"/>
    <mergeCell ref="H6:I6"/>
    <mergeCell ref="K6:L6"/>
    <mergeCell ref="B7:C7"/>
    <mergeCell ref="E7:F7"/>
    <mergeCell ref="H7:I7"/>
    <mergeCell ref="K7:L7"/>
  </mergeCells>
  <pageMargins left="0.25" right="0.25" top="0.75" bottom="0.75" header="0.3" footer="0.3"/>
  <pageSetup orientation="landscape" r:id="rId1"/>
  <headerFoot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ColWidth="9.140625" defaultRowHeight="12.75" x14ac:dyDescent="0.2"/>
  <cols>
    <col min="1" max="1" width="28.5703125" style="41" bestFit="1" customWidth="1"/>
    <col min="2" max="2" width="10" style="41" customWidth="1"/>
    <col min="3" max="3" width="1.7109375" style="41" customWidth="1"/>
    <col min="4" max="4" width="10" style="41" customWidth="1"/>
    <col min="5" max="5" width="1.7109375" style="41" customWidth="1"/>
    <col min="6" max="6" width="10" style="41" customWidth="1"/>
    <col min="7" max="7" width="1.7109375" style="86" customWidth="1"/>
    <col min="8" max="8" width="10" style="41" customWidth="1"/>
    <col min="9" max="9" width="1.7109375" style="86" customWidth="1"/>
    <col min="10" max="10" width="13.85546875" style="41" customWidth="1"/>
    <col min="11" max="16384" width="9.140625" style="41"/>
  </cols>
  <sheetData>
    <row r="1" spans="1:10" ht="18.75" x14ac:dyDescent="0.3">
      <c r="A1" s="83" t="s">
        <v>119</v>
      </c>
    </row>
    <row r="2" spans="1:10" s="114" customFormat="1" ht="15" x14ac:dyDescent="0.25">
      <c r="A2" s="95" t="s">
        <v>177</v>
      </c>
      <c r="G2" s="115"/>
      <c r="I2" s="115"/>
    </row>
    <row r="3" spans="1:10" x14ac:dyDescent="0.2">
      <c r="A3" s="43"/>
    </row>
    <row r="4" spans="1:10" x14ac:dyDescent="0.2">
      <c r="A4" s="99" t="s">
        <v>145</v>
      </c>
    </row>
    <row r="5" spans="1:10" ht="15" x14ac:dyDescent="0.25">
      <c r="A5" s="98" t="s">
        <v>178</v>
      </c>
    </row>
    <row r="6" spans="1:10" ht="15" x14ac:dyDescent="0.25">
      <c r="A6" s="98" t="s">
        <v>179</v>
      </c>
    </row>
    <row r="7" spans="1:10" x14ac:dyDescent="0.2">
      <c r="A7" s="114"/>
    </row>
    <row r="8" spans="1:10" x14ac:dyDescent="0.2">
      <c r="A8" s="114"/>
      <c r="J8" s="92"/>
    </row>
    <row r="9" spans="1:10" ht="15" x14ac:dyDescent="0.25">
      <c r="A9" s="95"/>
      <c r="B9" s="84" t="s">
        <v>120</v>
      </c>
      <c r="C9" s="84"/>
      <c r="D9" s="84" t="s">
        <v>120</v>
      </c>
      <c r="E9" s="84"/>
      <c r="F9" s="84" t="s">
        <v>123</v>
      </c>
      <c r="G9" s="87"/>
      <c r="H9" s="84" t="s">
        <v>125</v>
      </c>
      <c r="I9" s="87"/>
      <c r="J9" s="91"/>
    </row>
    <row r="10" spans="1:10" x14ac:dyDescent="0.2">
      <c r="A10" s="100"/>
      <c r="B10" s="85" t="s">
        <v>121</v>
      </c>
      <c r="C10" s="84"/>
      <c r="D10" s="85" t="s">
        <v>122</v>
      </c>
      <c r="E10" s="84"/>
      <c r="F10" s="85" t="s">
        <v>124</v>
      </c>
      <c r="G10" s="88"/>
      <c r="H10" s="85" t="s">
        <v>126</v>
      </c>
      <c r="I10" s="88"/>
      <c r="J10" s="88"/>
    </row>
    <row r="11" spans="1:10" x14ac:dyDescent="0.2">
      <c r="A11" s="41" t="s">
        <v>114</v>
      </c>
      <c r="B11" s="102">
        <v>70</v>
      </c>
      <c r="C11" s="102"/>
      <c r="D11" s="102">
        <v>75</v>
      </c>
      <c r="E11" s="103"/>
      <c r="F11" s="102">
        <v>80</v>
      </c>
      <c r="G11" s="104"/>
      <c r="H11" s="102">
        <v>70</v>
      </c>
      <c r="J11" s="116"/>
    </row>
    <row r="12" spans="1:10" x14ac:dyDescent="0.2">
      <c r="A12" s="41" t="s">
        <v>115</v>
      </c>
      <c r="B12" s="105">
        <v>24.9</v>
      </c>
      <c r="C12" s="106"/>
      <c r="D12" s="105">
        <v>22.55</v>
      </c>
      <c r="E12" s="103"/>
      <c r="F12" s="105">
        <v>24.9</v>
      </c>
      <c r="G12" s="104"/>
      <c r="H12" s="105">
        <v>60</v>
      </c>
      <c r="J12" s="117"/>
    </row>
    <row r="13" spans="1:10" x14ac:dyDescent="0.2">
      <c r="A13" s="41" t="s">
        <v>116</v>
      </c>
      <c r="B13" s="107">
        <f>B11*B12</f>
        <v>1743</v>
      </c>
      <c r="C13" s="103"/>
      <c r="D13" s="107">
        <f>D11*D12</f>
        <v>1691.25</v>
      </c>
      <c r="E13" s="103"/>
      <c r="F13" s="107">
        <f>F11*F12</f>
        <v>1992</v>
      </c>
      <c r="G13" s="104"/>
      <c r="H13" s="107">
        <f>H11*H12</f>
        <v>4200</v>
      </c>
      <c r="J13" s="118"/>
    </row>
    <row r="14" spans="1:10" x14ac:dyDescent="0.2">
      <c r="B14" s="103"/>
      <c r="C14" s="103"/>
      <c r="D14" s="103"/>
      <c r="E14" s="103"/>
      <c r="F14" s="103"/>
      <c r="G14" s="104"/>
      <c r="H14" s="103"/>
      <c r="J14" s="119"/>
    </row>
    <row r="15" spans="1:10" x14ac:dyDescent="0.2">
      <c r="A15" s="41" t="s">
        <v>117</v>
      </c>
      <c r="B15" s="107">
        <f>B13/10</f>
        <v>174.3</v>
      </c>
      <c r="C15" s="103"/>
      <c r="D15" s="107">
        <f>D13/10</f>
        <v>169.125</v>
      </c>
      <c r="E15" s="103"/>
      <c r="F15" s="107">
        <f>F13/10</f>
        <v>199.2</v>
      </c>
      <c r="G15" s="104"/>
      <c r="H15" s="107">
        <f>H13/10</f>
        <v>420</v>
      </c>
      <c r="J15" s="118"/>
    </row>
    <row r="16" spans="1:10" x14ac:dyDescent="0.2">
      <c r="B16" s="103"/>
      <c r="C16" s="103"/>
      <c r="D16" s="103"/>
      <c r="E16" s="103"/>
      <c r="F16" s="103"/>
      <c r="G16" s="104"/>
      <c r="H16" s="103"/>
      <c r="J16" s="86"/>
    </row>
    <row r="17" spans="1:10" x14ac:dyDescent="0.2">
      <c r="A17" s="41" t="s">
        <v>128</v>
      </c>
      <c r="B17" s="106">
        <v>21</v>
      </c>
      <c r="C17" s="103"/>
      <c r="D17" s="106">
        <v>26</v>
      </c>
      <c r="E17" s="103"/>
      <c r="F17" s="106">
        <v>26</v>
      </c>
      <c r="G17" s="104"/>
      <c r="H17" s="106">
        <v>21</v>
      </c>
      <c r="J17" s="89"/>
    </row>
    <row r="18" spans="1:10" x14ac:dyDescent="0.2">
      <c r="A18" s="41" t="s">
        <v>127</v>
      </c>
      <c r="B18" s="106">
        <v>3</v>
      </c>
      <c r="C18" s="103"/>
      <c r="D18" s="106">
        <v>2</v>
      </c>
      <c r="E18" s="103"/>
      <c r="F18" s="106">
        <v>2</v>
      </c>
      <c r="G18" s="104"/>
      <c r="H18" s="106">
        <v>3</v>
      </c>
      <c r="J18" s="89"/>
    </row>
    <row r="19" spans="1:10" ht="13.5" thickBot="1" x14ac:dyDescent="0.25">
      <c r="A19" s="41" t="s">
        <v>118</v>
      </c>
      <c r="B19" s="90">
        <f>(B17*B13)+(B15*B18)</f>
        <v>37125.9</v>
      </c>
      <c r="D19" s="90">
        <f>(D17*D13)+(D15*D18)</f>
        <v>44310.75</v>
      </c>
      <c r="F19" s="90">
        <f>(F17*F13)+(F15*F18)</f>
        <v>52190.400000000001</v>
      </c>
      <c r="H19" s="90">
        <f>(H17*H13)+(H15*H18)</f>
        <v>89460</v>
      </c>
      <c r="J19" s="93">
        <f>B19+D19+F19+H19</f>
        <v>223087.05</v>
      </c>
    </row>
    <row r="20" spans="1:10" ht="13.5" thickTop="1" x14ac:dyDescent="0.2">
      <c r="J20" s="94" t="s">
        <v>129</v>
      </c>
    </row>
    <row r="23" spans="1:10" s="100" customFormat="1" x14ac:dyDescent="0.2">
      <c r="G23" s="101"/>
      <c r="I23" s="101"/>
    </row>
    <row r="24" spans="1:10" s="100" customFormat="1" x14ac:dyDescent="0.2">
      <c r="G24" s="101"/>
      <c r="I24" s="101"/>
    </row>
    <row r="25" spans="1:10" s="100" customFormat="1" x14ac:dyDescent="0.2">
      <c r="G25" s="101"/>
      <c r="I25" s="101"/>
    </row>
    <row r="26" spans="1:10" s="100" customFormat="1" x14ac:dyDescent="0.2">
      <c r="G26" s="101"/>
      <c r="I26" s="101"/>
    </row>
    <row r="27" spans="1:10" s="100" customFormat="1" x14ac:dyDescent="0.2">
      <c r="G27" s="101"/>
      <c r="I27" s="101"/>
    </row>
    <row r="28" spans="1:10" s="100" customFormat="1" x14ac:dyDescent="0.2">
      <c r="G28" s="101"/>
      <c r="I28" s="101"/>
    </row>
    <row r="29" spans="1:10" x14ac:dyDescent="0.2">
      <c r="A29" s="100"/>
      <c r="D29" s="100"/>
      <c r="F29" s="100"/>
    </row>
    <row r="30" spans="1:10" x14ac:dyDescent="0.2">
      <c r="A30" s="100"/>
      <c r="D30" s="100"/>
      <c r="F30" s="100"/>
    </row>
    <row r="31" spans="1:10" x14ac:dyDescent="0.2">
      <c r="A31" s="100"/>
    </row>
    <row r="32" spans="1:10" x14ac:dyDescent="0.2">
      <c r="A32" s="100"/>
    </row>
    <row r="33" spans="1:1" x14ac:dyDescent="0.2">
      <c r="A33" s="100"/>
    </row>
    <row r="34" spans="1:1" x14ac:dyDescent="0.2">
      <c r="A34" s="100"/>
    </row>
    <row r="35" spans="1:1" x14ac:dyDescent="0.2">
      <c r="A35" s="100"/>
    </row>
  </sheetData>
  <sheetProtection selectLockedCells="1"/>
  <hyperlinks>
    <hyperlink ref="A5" r:id="rId1" display="Payroll Calendar for remaining paydays"/>
    <hyperlink ref="A6" r:id="rId2"/>
  </hyperlinks>
  <pageMargins left="0.7" right="0.7" top="0.75" bottom="0.75" header="0.3" footer="0.3"/>
  <pageSetup orientation="portrait" r:id="rId3"/>
  <headerFoot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16" sqref="G16"/>
    </sheetView>
  </sheetViews>
  <sheetFormatPr defaultRowHeight="15" x14ac:dyDescent="0.25"/>
  <cols>
    <col min="1" max="1" width="4.28515625" bestFit="1" customWidth="1"/>
    <col min="2" max="2" width="6" bestFit="1" customWidth="1"/>
    <col min="3" max="3" width="28.85546875" bestFit="1" customWidth="1"/>
    <col min="4" max="5" width="8" bestFit="1" customWidth="1"/>
    <col min="6" max="6" width="30.42578125" bestFit="1" customWidth="1"/>
    <col min="7" max="7" width="30.42578125" customWidth="1"/>
    <col min="8" max="8" width="11.42578125" bestFit="1" customWidth="1"/>
  </cols>
  <sheetData>
    <row r="1" spans="1:8" x14ac:dyDescent="0.25">
      <c r="C1" s="249" t="s">
        <v>181</v>
      </c>
    </row>
    <row r="2" spans="1:8" x14ac:dyDescent="0.25">
      <c r="C2" s="249" t="s">
        <v>182</v>
      </c>
    </row>
    <row r="3" spans="1:8" x14ac:dyDescent="0.25">
      <c r="C3" s="249" t="s">
        <v>183</v>
      </c>
    </row>
    <row r="4" spans="1:8" x14ac:dyDescent="0.25">
      <c r="C4" s="249" t="s">
        <v>184</v>
      </c>
    </row>
    <row r="5" spans="1:8" x14ac:dyDescent="0.25">
      <c r="C5" s="249" t="s">
        <v>180</v>
      </c>
    </row>
    <row r="7" spans="1:8" s="250" customFormat="1" x14ac:dyDescent="0.25">
      <c r="A7" s="250" t="s">
        <v>189</v>
      </c>
      <c r="B7" s="250" t="s">
        <v>190</v>
      </c>
      <c r="C7" s="250" t="s">
        <v>191</v>
      </c>
      <c r="D7" s="250" t="s">
        <v>185</v>
      </c>
      <c r="E7" s="250" t="s">
        <v>186</v>
      </c>
      <c r="F7" s="250" t="s">
        <v>188</v>
      </c>
      <c r="G7" s="250" t="s">
        <v>193</v>
      </c>
      <c r="H7" s="250" t="s">
        <v>187</v>
      </c>
    </row>
    <row r="8" spans="1:8" x14ac:dyDescent="0.25">
      <c r="A8">
        <v>310</v>
      </c>
      <c r="B8">
        <v>13130</v>
      </c>
      <c r="C8" t="s">
        <v>18</v>
      </c>
      <c r="D8" s="248">
        <f>'(2) MUNIS'!D5</f>
        <v>0</v>
      </c>
      <c r="E8" s="248">
        <f>'(3) Budget Narrative'!E8</f>
        <v>0</v>
      </c>
      <c r="F8" t="str">
        <f>CONCATENATE($D$1,"-",$D$2,"-",$D$3,"-",$D$4,"-",$A8,"-",$B8," -",$D$5)</f>
        <v>----310-13130 -</v>
      </c>
      <c r="G8" t="s">
        <v>192</v>
      </c>
      <c r="H8" s="248">
        <f t="shared" ref="H8:H41" si="0">E8-D8</f>
        <v>0</v>
      </c>
    </row>
    <row r="9" spans="1:8" x14ac:dyDescent="0.25">
      <c r="A9">
        <v>310</v>
      </c>
      <c r="B9">
        <v>13140</v>
      </c>
      <c r="C9" t="s">
        <v>15</v>
      </c>
      <c r="D9" s="248">
        <f>'(2) MUNIS'!D6</f>
        <v>0</v>
      </c>
      <c r="E9" s="248">
        <f>'(3) Budget Narrative'!E9</f>
        <v>0</v>
      </c>
      <c r="F9" t="str">
        <f t="shared" ref="F9:F41" si="1">CONCATENATE($D$1,"-",$D$2,"-",$D$3,"-",$D$4,"-",$A9,"-",$B9," -",$D$5)</f>
        <v>----310-13140 -</v>
      </c>
      <c r="G9" t="s">
        <v>192</v>
      </c>
      <c r="H9" s="248">
        <f t="shared" si="0"/>
        <v>0</v>
      </c>
    </row>
    <row r="10" spans="1:8" x14ac:dyDescent="0.25">
      <c r="A10">
        <v>310</v>
      </c>
      <c r="B10">
        <v>13150</v>
      </c>
      <c r="C10" t="s">
        <v>13</v>
      </c>
      <c r="D10" s="248">
        <f>'(2) MUNIS'!D7</f>
        <v>0</v>
      </c>
      <c r="E10" s="248">
        <f>'(3) Budget Narrative'!E10+'(3) Budget Narrative'!E11</f>
        <v>0</v>
      </c>
      <c r="F10" t="str">
        <f t="shared" si="1"/>
        <v>----310-13150 -</v>
      </c>
      <c r="G10" t="s">
        <v>192</v>
      </c>
      <c r="H10" s="248">
        <f t="shared" si="0"/>
        <v>0</v>
      </c>
    </row>
    <row r="11" spans="1:8" x14ac:dyDescent="0.25">
      <c r="A11">
        <v>310</v>
      </c>
      <c r="B11">
        <v>13160</v>
      </c>
      <c r="C11" t="s">
        <v>19</v>
      </c>
      <c r="D11" s="248">
        <f>'(2) MUNIS'!D8</f>
        <v>0</v>
      </c>
      <c r="E11" s="248">
        <f>'(3) Budget Narrative'!E12</f>
        <v>0</v>
      </c>
      <c r="F11" t="str">
        <f t="shared" si="1"/>
        <v>----310-13160 -</v>
      </c>
      <c r="G11" t="s">
        <v>192</v>
      </c>
      <c r="H11" s="248">
        <f t="shared" si="0"/>
        <v>0</v>
      </c>
    </row>
    <row r="12" spans="1:8" x14ac:dyDescent="0.25">
      <c r="A12">
        <v>310</v>
      </c>
      <c r="B12">
        <v>13170</v>
      </c>
      <c r="C12" t="s">
        <v>0</v>
      </c>
      <c r="D12" s="248">
        <f>'(2) MUNIS'!D9</f>
        <v>0</v>
      </c>
      <c r="E12" s="248">
        <f>'(3) Budget Narrative'!E13</f>
        <v>0</v>
      </c>
      <c r="F12" t="str">
        <f t="shared" si="1"/>
        <v>----310-13170 -</v>
      </c>
      <c r="G12" t="s">
        <v>192</v>
      </c>
      <c r="H12" s="248">
        <f t="shared" si="0"/>
        <v>0</v>
      </c>
    </row>
    <row r="13" spans="1:8" x14ac:dyDescent="0.25">
      <c r="A13">
        <v>320</v>
      </c>
      <c r="B13">
        <v>13210</v>
      </c>
      <c r="C13" t="s">
        <v>11</v>
      </c>
      <c r="D13" s="248">
        <f>'(2) MUNIS'!D11</f>
        <v>0</v>
      </c>
      <c r="E13" s="248">
        <f>'(3) Budget Narrative'!E15</f>
        <v>0</v>
      </c>
      <c r="F13" t="str">
        <f t="shared" si="1"/>
        <v>----320-13210 -</v>
      </c>
      <c r="G13" t="s">
        <v>192</v>
      </c>
      <c r="H13" s="248">
        <f t="shared" si="0"/>
        <v>0</v>
      </c>
    </row>
    <row r="14" spans="1:8" x14ac:dyDescent="0.25">
      <c r="A14">
        <v>320</v>
      </c>
      <c r="B14">
        <v>13240</v>
      </c>
      <c r="C14" t="s">
        <v>1</v>
      </c>
      <c r="D14" s="248">
        <f>'(2) MUNIS'!D12</f>
        <v>0</v>
      </c>
      <c r="E14" s="248">
        <f>'(3) Budget Narrative'!E16</f>
        <v>0</v>
      </c>
      <c r="F14" t="str">
        <f t="shared" si="1"/>
        <v>----320-13240 -</v>
      </c>
      <c r="G14" t="s">
        <v>192</v>
      </c>
      <c r="H14" s="248">
        <f t="shared" si="0"/>
        <v>0</v>
      </c>
    </row>
    <row r="15" spans="1:8" x14ac:dyDescent="0.25">
      <c r="A15">
        <v>320</v>
      </c>
      <c r="B15">
        <v>13245</v>
      </c>
      <c r="C15" t="s">
        <v>2</v>
      </c>
      <c r="D15" s="248">
        <f>'(2) MUNIS'!D13</f>
        <v>0</v>
      </c>
      <c r="E15" s="248">
        <f>'(3) Budget Narrative'!E17</f>
        <v>0</v>
      </c>
      <c r="F15" t="str">
        <f t="shared" si="1"/>
        <v>----320-13245 -</v>
      </c>
      <c r="G15" t="s">
        <v>192</v>
      </c>
      <c r="H15" s="248">
        <f t="shared" si="0"/>
        <v>0</v>
      </c>
    </row>
    <row r="16" spans="1:8" x14ac:dyDescent="0.25">
      <c r="A16">
        <v>320</v>
      </c>
      <c r="B16">
        <v>13250</v>
      </c>
      <c r="C16" t="s">
        <v>22</v>
      </c>
      <c r="D16" s="248">
        <f>'(2) MUNIS'!D14</f>
        <v>0</v>
      </c>
      <c r="E16" s="248">
        <f>'(3) Budget Narrative'!E18</f>
        <v>0</v>
      </c>
      <c r="F16" t="str">
        <f t="shared" si="1"/>
        <v>----320-13250 -</v>
      </c>
      <c r="G16" t="s">
        <v>192</v>
      </c>
      <c r="H16" s="248">
        <f t="shared" si="0"/>
        <v>0</v>
      </c>
    </row>
    <row r="17" spans="1:8" x14ac:dyDescent="0.25">
      <c r="A17">
        <v>320</v>
      </c>
      <c r="B17">
        <v>13255</v>
      </c>
      <c r="C17" t="s">
        <v>20</v>
      </c>
      <c r="D17" s="248">
        <f>'(2) MUNIS'!D15</f>
        <v>0</v>
      </c>
      <c r="E17" s="248">
        <f>'(3) Budget Narrative'!E19</f>
        <v>0</v>
      </c>
      <c r="F17" t="str">
        <f t="shared" si="1"/>
        <v>----320-13255 -</v>
      </c>
      <c r="G17" t="s">
        <v>192</v>
      </c>
      <c r="H17" s="248">
        <f t="shared" si="0"/>
        <v>0</v>
      </c>
    </row>
    <row r="18" spans="1:8" x14ac:dyDescent="0.25">
      <c r="A18">
        <v>320</v>
      </c>
      <c r="B18">
        <v>13270</v>
      </c>
      <c r="C18" t="s">
        <v>3</v>
      </c>
      <c r="D18" s="248">
        <f>'(2) MUNIS'!D16</f>
        <v>0</v>
      </c>
      <c r="E18" s="248">
        <f>'(3) Budget Narrative'!E20</f>
        <v>0</v>
      </c>
      <c r="F18" t="str">
        <f t="shared" si="1"/>
        <v>----320-13270 -</v>
      </c>
      <c r="G18" t="s">
        <v>192</v>
      </c>
      <c r="H18" s="248">
        <f t="shared" si="0"/>
        <v>0</v>
      </c>
    </row>
    <row r="19" spans="1:8" x14ac:dyDescent="0.25">
      <c r="A19">
        <v>320</v>
      </c>
      <c r="B19">
        <v>13290</v>
      </c>
      <c r="C19" t="s">
        <v>4</v>
      </c>
      <c r="D19" s="248">
        <f>'(2) MUNIS'!D17</f>
        <v>0</v>
      </c>
      <c r="E19" s="248">
        <f>'(3) Budget Narrative'!E21</f>
        <v>0</v>
      </c>
      <c r="F19" t="str">
        <f t="shared" si="1"/>
        <v>----320-13290 -</v>
      </c>
      <c r="G19" t="s">
        <v>192</v>
      </c>
      <c r="H19" s="248">
        <f t="shared" si="0"/>
        <v>0</v>
      </c>
    </row>
    <row r="20" spans="1:8" x14ac:dyDescent="0.25">
      <c r="A20">
        <v>360</v>
      </c>
      <c r="B20">
        <v>13610</v>
      </c>
      <c r="C20" t="s">
        <v>23</v>
      </c>
      <c r="D20" s="248">
        <f>'(2) MUNIS'!D19</f>
        <v>0</v>
      </c>
      <c r="E20" s="248">
        <f>'(3) Budget Narrative'!E23</f>
        <v>0</v>
      </c>
      <c r="F20" t="str">
        <f t="shared" si="1"/>
        <v>----360-13610 -</v>
      </c>
      <c r="G20" t="s">
        <v>192</v>
      </c>
      <c r="H20" s="248">
        <f t="shared" si="0"/>
        <v>0</v>
      </c>
    </row>
    <row r="21" spans="1:8" x14ac:dyDescent="0.25">
      <c r="A21">
        <v>360</v>
      </c>
      <c r="B21">
        <v>13620</v>
      </c>
      <c r="C21" t="s">
        <v>24</v>
      </c>
      <c r="D21" s="248">
        <f>'(2) MUNIS'!D20</f>
        <v>0</v>
      </c>
      <c r="E21" s="248">
        <f>'(3) Budget Narrative'!E24</f>
        <v>0</v>
      </c>
      <c r="F21" t="str">
        <f t="shared" si="1"/>
        <v>----360-13620 -</v>
      </c>
      <c r="G21" t="s">
        <v>192</v>
      </c>
      <c r="H21" s="248">
        <f t="shared" si="0"/>
        <v>0</v>
      </c>
    </row>
    <row r="22" spans="1:8" x14ac:dyDescent="0.25">
      <c r="A22">
        <v>360</v>
      </c>
      <c r="B22">
        <v>13630</v>
      </c>
      <c r="C22" t="s">
        <v>25</v>
      </c>
      <c r="D22" s="248">
        <f>'(2) MUNIS'!D21</f>
        <v>0</v>
      </c>
      <c r="E22" s="248">
        <f>'(3) Budget Narrative'!E25</f>
        <v>0</v>
      </c>
      <c r="F22" t="str">
        <f t="shared" si="1"/>
        <v>----360-13630 -</v>
      </c>
      <c r="G22" t="s">
        <v>192</v>
      </c>
      <c r="H22" s="248">
        <f t="shared" si="0"/>
        <v>0</v>
      </c>
    </row>
    <row r="23" spans="1:8" x14ac:dyDescent="0.25">
      <c r="A23">
        <v>360</v>
      </c>
      <c r="B23">
        <v>13640</v>
      </c>
      <c r="C23" t="s">
        <v>5</v>
      </c>
      <c r="D23" s="248">
        <f>'(2) MUNIS'!D22</f>
        <v>0</v>
      </c>
      <c r="E23" s="248">
        <f>'(3) Budget Narrative'!E26</f>
        <v>0</v>
      </c>
      <c r="F23" t="str">
        <f t="shared" si="1"/>
        <v>----360-13640 -</v>
      </c>
      <c r="G23" t="s">
        <v>192</v>
      </c>
      <c r="H23" s="248">
        <f t="shared" si="0"/>
        <v>0</v>
      </c>
    </row>
    <row r="24" spans="1:8" x14ac:dyDescent="0.25">
      <c r="A24">
        <v>360</v>
      </c>
      <c r="B24">
        <v>13650</v>
      </c>
      <c r="C24" t="s">
        <v>6</v>
      </c>
      <c r="D24" s="248">
        <f>'(2) MUNIS'!D23</f>
        <v>0</v>
      </c>
      <c r="E24" s="248">
        <f>'(3) Budget Narrative'!E27</f>
        <v>0</v>
      </c>
      <c r="F24" t="str">
        <f t="shared" si="1"/>
        <v>----360-13650 -</v>
      </c>
      <c r="G24" t="s">
        <v>192</v>
      </c>
      <c r="H24" s="248">
        <f t="shared" si="0"/>
        <v>0</v>
      </c>
    </row>
    <row r="25" spans="1:8" x14ac:dyDescent="0.25">
      <c r="A25">
        <v>360</v>
      </c>
      <c r="B25">
        <v>13660</v>
      </c>
      <c r="C25" t="s">
        <v>7</v>
      </c>
      <c r="D25" s="248">
        <f>'(2) MUNIS'!D24</f>
        <v>0</v>
      </c>
      <c r="E25" s="248">
        <f>'(3) Budget Narrative'!E28</f>
        <v>0</v>
      </c>
      <c r="F25" t="str">
        <f t="shared" si="1"/>
        <v>----360-13660 -</v>
      </c>
      <c r="G25" t="s">
        <v>192</v>
      </c>
      <c r="H25" s="248">
        <f t="shared" si="0"/>
        <v>0</v>
      </c>
    </row>
    <row r="26" spans="1:8" x14ac:dyDescent="0.25">
      <c r="A26">
        <v>410</v>
      </c>
      <c r="B26">
        <v>24100</v>
      </c>
      <c r="C26" t="s">
        <v>35</v>
      </c>
      <c r="D26" s="248">
        <f>'(2) MUNIS'!D25</f>
        <v>0</v>
      </c>
      <c r="E26" s="248">
        <f>'(3) Budget Narrative'!E29</f>
        <v>0</v>
      </c>
      <c r="F26" t="str">
        <f t="shared" si="1"/>
        <v>----410-24100 -</v>
      </c>
      <c r="G26" t="s">
        <v>192</v>
      </c>
      <c r="H26" s="248">
        <f t="shared" si="0"/>
        <v>0</v>
      </c>
    </row>
    <row r="27" spans="1:8" x14ac:dyDescent="0.25">
      <c r="A27">
        <v>420</v>
      </c>
      <c r="B27">
        <v>24200</v>
      </c>
      <c r="C27" t="s">
        <v>8</v>
      </c>
      <c r="D27" s="248">
        <f>'(2) MUNIS'!D27</f>
        <v>0</v>
      </c>
      <c r="E27" s="248">
        <f>'(3) Budget Narrative'!E31</f>
        <v>0</v>
      </c>
      <c r="F27" t="str">
        <f t="shared" si="1"/>
        <v>----420-24200 -</v>
      </c>
      <c r="G27" t="s">
        <v>192</v>
      </c>
      <c r="H27" s="248">
        <f t="shared" si="0"/>
        <v>0</v>
      </c>
    </row>
    <row r="28" spans="1:8" x14ac:dyDescent="0.25">
      <c r="A28">
        <v>420</v>
      </c>
      <c r="B28">
        <v>24210</v>
      </c>
      <c r="C28" t="s">
        <v>16</v>
      </c>
      <c r="D28" s="248">
        <f>'(2) MUNIS'!D28</f>
        <v>0</v>
      </c>
      <c r="E28" s="248">
        <f>'(3) Budget Narrative'!E32</f>
        <v>0</v>
      </c>
      <c r="F28" t="str">
        <f t="shared" si="1"/>
        <v>----420-24210 -</v>
      </c>
      <c r="G28" t="s">
        <v>192</v>
      </c>
      <c r="H28" s="248">
        <f t="shared" si="0"/>
        <v>0</v>
      </c>
    </row>
    <row r="29" spans="1:8" x14ac:dyDescent="0.25">
      <c r="A29">
        <v>425</v>
      </c>
      <c r="B29">
        <v>24250</v>
      </c>
      <c r="C29" t="s">
        <v>30</v>
      </c>
      <c r="D29" s="248">
        <f>'(2) MUNIS'!D29</f>
        <v>0</v>
      </c>
      <c r="E29" s="248">
        <f>'(3) Budget Narrative'!E33</f>
        <v>0</v>
      </c>
      <c r="F29" t="str">
        <f t="shared" si="1"/>
        <v>----425-24250 -</v>
      </c>
      <c r="G29" t="s">
        <v>192</v>
      </c>
      <c r="H29" s="248">
        <f t="shared" si="0"/>
        <v>0</v>
      </c>
    </row>
    <row r="30" spans="1:8" x14ac:dyDescent="0.25">
      <c r="A30">
        <v>430</v>
      </c>
      <c r="B30">
        <v>24330</v>
      </c>
      <c r="C30" t="s">
        <v>172</v>
      </c>
      <c r="D30" s="248">
        <f>'(2) MUNIS'!D30</f>
        <v>0</v>
      </c>
      <c r="E30" s="248">
        <f>'(3) Budget Narrative'!E34</f>
        <v>0</v>
      </c>
      <c r="F30" t="str">
        <f t="shared" si="1"/>
        <v>----430-24330 -</v>
      </c>
      <c r="G30" t="s">
        <v>192</v>
      </c>
      <c r="H30" s="248">
        <f t="shared" si="0"/>
        <v>0</v>
      </c>
    </row>
    <row r="31" spans="1:8" x14ac:dyDescent="0.25">
      <c r="A31">
        <v>440</v>
      </c>
      <c r="B31">
        <v>24400</v>
      </c>
      <c r="C31" t="s">
        <v>31</v>
      </c>
      <c r="D31" s="248">
        <f>'(2) MUNIS'!D31</f>
        <v>0</v>
      </c>
      <c r="E31" s="248">
        <f>'(3) Budget Narrative'!E35</f>
        <v>0</v>
      </c>
      <c r="F31" t="str">
        <f t="shared" si="1"/>
        <v>----440-24400 -</v>
      </c>
      <c r="G31" t="s">
        <v>192</v>
      </c>
      <c r="H31" s="248">
        <f t="shared" si="0"/>
        <v>0</v>
      </c>
    </row>
    <row r="32" spans="1:8" x14ac:dyDescent="0.25">
      <c r="A32">
        <v>450</v>
      </c>
      <c r="B32">
        <v>24500</v>
      </c>
      <c r="C32" t="s">
        <v>9</v>
      </c>
      <c r="D32" s="248">
        <f>'(2) MUNIS'!D33</f>
        <v>0</v>
      </c>
      <c r="E32" s="248">
        <f>'(3) Budget Narrative'!E37</f>
        <v>0</v>
      </c>
      <c r="F32" t="str">
        <f t="shared" si="1"/>
        <v>----450-24500 -</v>
      </c>
      <c r="G32" t="s">
        <v>192</v>
      </c>
      <c r="H32" s="248">
        <f t="shared" si="0"/>
        <v>0</v>
      </c>
    </row>
    <row r="33" spans="1:8" x14ac:dyDescent="0.25">
      <c r="A33">
        <v>450</v>
      </c>
      <c r="B33">
        <v>24510</v>
      </c>
      <c r="C33" t="s">
        <v>157</v>
      </c>
      <c r="D33" s="248">
        <f>'(2) MUNIS'!D34</f>
        <v>0</v>
      </c>
      <c r="E33" s="248">
        <f>'(3) Budget Narrative'!E38</f>
        <v>0</v>
      </c>
      <c r="F33" t="str">
        <f t="shared" si="1"/>
        <v>----450-24510 -</v>
      </c>
      <c r="G33" t="s">
        <v>192</v>
      </c>
      <c r="H33" s="248">
        <f t="shared" si="0"/>
        <v>0</v>
      </c>
    </row>
    <row r="34" spans="1:8" x14ac:dyDescent="0.25">
      <c r="A34">
        <v>450</v>
      </c>
      <c r="B34">
        <v>24570</v>
      </c>
      <c r="C34" t="s">
        <v>158</v>
      </c>
      <c r="D34" s="248">
        <f>'(2) MUNIS'!D35</f>
        <v>0</v>
      </c>
      <c r="E34" s="248">
        <f>'(3) Budget Narrative'!E39</f>
        <v>0</v>
      </c>
      <c r="F34" t="str">
        <f t="shared" si="1"/>
        <v>----450-24570 -</v>
      </c>
      <c r="G34" t="s">
        <v>192</v>
      </c>
      <c r="H34" s="248">
        <f t="shared" si="0"/>
        <v>0</v>
      </c>
    </row>
    <row r="35" spans="1:8" x14ac:dyDescent="0.25">
      <c r="A35">
        <v>480</v>
      </c>
      <c r="B35">
        <v>24800</v>
      </c>
      <c r="C35" t="s">
        <v>32</v>
      </c>
      <c r="D35" s="248">
        <f>'(2) MUNIS'!D36</f>
        <v>0</v>
      </c>
      <c r="E35" s="248">
        <f>'(3) Budget Narrative'!E40</f>
        <v>0</v>
      </c>
      <c r="F35" t="str">
        <f t="shared" si="1"/>
        <v>----480-24800 -</v>
      </c>
      <c r="G35" t="s">
        <v>192</v>
      </c>
      <c r="H35" s="248">
        <f t="shared" si="0"/>
        <v>0</v>
      </c>
    </row>
    <row r="36" spans="1:8" x14ac:dyDescent="0.25">
      <c r="A36">
        <v>490</v>
      </c>
      <c r="B36">
        <v>24850</v>
      </c>
      <c r="C36" t="s">
        <v>21</v>
      </c>
      <c r="D36" s="248">
        <f>'(2) MUNIS'!D38</f>
        <v>0</v>
      </c>
      <c r="E36" s="248">
        <f>'(3) Budget Narrative'!E42</f>
        <v>0</v>
      </c>
      <c r="F36" t="str">
        <f t="shared" si="1"/>
        <v>----490-24850 -</v>
      </c>
      <c r="G36" t="s">
        <v>192</v>
      </c>
      <c r="H36" s="248">
        <f t="shared" si="0"/>
        <v>0</v>
      </c>
    </row>
    <row r="37" spans="1:8" x14ac:dyDescent="0.25">
      <c r="A37">
        <v>490</v>
      </c>
      <c r="B37">
        <v>24900</v>
      </c>
      <c r="C37" t="s">
        <v>17</v>
      </c>
      <c r="D37" s="248">
        <f>'(2) MUNIS'!D39</f>
        <v>0</v>
      </c>
      <c r="E37" s="248">
        <f>'(3) Budget Narrative'!E43</f>
        <v>0</v>
      </c>
      <c r="F37" t="str">
        <f t="shared" si="1"/>
        <v>----490-24900 -</v>
      </c>
      <c r="G37" t="s">
        <v>192</v>
      </c>
      <c r="H37" s="248">
        <f t="shared" si="0"/>
        <v>0</v>
      </c>
    </row>
    <row r="38" spans="1:8" x14ac:dyDescent="0.25">
      <c r="A38">
        <v>495</v>
      </c>
      <c r="B38">
        <v>24950</v>
      </c>
      <c r="C38" t="s">
        <v>38</v>
      </c>
      <c r="D38" s="248">
        <f>'(2) MUNIS'!D40</f>
        <v>0</v>
      </c>
      <c r="E38" s="248">
        <f>'(3) Budget Narrative'!E44</f>
        <v>0</v>
      </c>
      <c r="F38" t="str">
        <f t="shared" si="1"/>
        <v>----495-24950 -</v>
      </c>
      <c r="G38" t="s">
        <v>192</v>
      </c>
      <c r="H38" s="248">
        <f t="shared" si="0"/>
        <v>0</v>
      </c>
    </row>
    <row r="39" spans="1:8" x14ac:dyDescent="0.25">
      <c r="A39">
        <v>510</v>
      </c>
      <c r="B39">
        <v>35100</v>
      </c>
      <c r="C39" t="s">
        <v>14</v>
      </c>
      <c r="D39" s="248">
        <f>'(2) MUNIS'!D42</f>
        <v>0</v>
      </c>
      <c r="E39" s="248">
        <f>'(3) Budget Narrative'!E46</f>
        <v>0</v>
      </c>
      <c r="F39" t="str">
        <f t="shared" si="1"/>
        <v>----510-35100 -</v>
      </c>
      <c r="G39" t="s">
        <v>192</v>
      </c>
      <c r="H39" s="248">
        <f t="shared" si="0"/>
        <v>0</v>
      </c>
    </row>
    <row r="40" spans="1:8" x14ac:dyDescent="0.25">
      <c r="A40">
        <v>510</v>
      </c>
      <c r="B40">
        <v>35400</v>
      </c>
      <c r="C40" t="s">
        <v>10</v>
      </c>
      <c r="D40" s="248">
        <f>'(2) MUNIS'!D43</f>
        <v>0</v>
      </c>
      <c r="E40" s="248">
        <f>'(3) Budget Narrative'!E47</f>
        <v>0</v>
      </c>
      <c r="F40" t="str">
        <f t="shared" si="1"/>
        <v>----510-35400 -</v>
      </c>
      <c r="G40" t="s">
        <v>192</v>
      </c>
      <c r="H40" s="248">
        <f t="shared" si="0"/>
        <v>0</v>
      </c>
    </row>
    <row r="41" spans="1:8" x14ac:dyDescent="0.25">
      <c r="A41">
        <v>560</v>
      </c>
      <c r="B41">
        <v>35600</v>
      </c>
      <c r="C41" t="s">
        <v>12</v>
      </c>
      <c r="D41" s="248">
        <f>'(2) MUNIS'!D44</f>
        <v>0</v>
      </c>
      <c r="E41" s="248">
        <f>'(3) Budget Narrative'!E48</f>
        <v>0</v>
      </c>
      <c r="F41" t="str">
        <f t="shared" si="1"/>
        <v>----560-35600 -</v>
      </c>
      <c r="G41" t="s">
        <v>192</v>
      </c>
      <c r="H41" s="248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(1) START</vt:lpstr>
      <vt:lpstr>(2) MUNIS</vt:lpstr>
      <vt:lpstr>(3) Budget Narrative</vt:lpstr>
      <vt:lpstr>(4) Program Budget</vt:lpstr>
      <vt:lpstr>Benefits Calculation</vt:lpstr>
      <vt:lpstr>Wage Calculator</vt:lpstr>
      <vt:lpstr>Acct Svs Import</vt:lpstr>
      <vt:lpstr>'(2) MUNIS'!Print_Area</vt:lpstr>
      <vt:lpstr>'(3) Budget Narrative'!Print_Area</vt:lpstr>
      <vt:lpstr>'(3) Budget Narrative'!Print_Titles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Herbert, Nicole R.</dc:creator>
  <cp:lastModifiedBy>Buma, Desiree D.</cp:lastModifiedBy>
  <cp:lastPrinted>2019-06-20T15:57:48Z</cp:lastPrinted>
  <dcterms:created xsi:type="dcterms:W3CDTF">2019-01-12T05:19:04Z</dcterms:created>
  <dcterms:modified xsi:type="dcterms:W3CDTF">2021-05-05T18:51:21Z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14.7</vt:lpwstr>
  </property>
</Properties>
</file>